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tiff" ContentType="image/tif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16"/>
  <workbookPr codeName="ThisWorkbook"/>
  <mc:AlternateContent xmlns:mc="http://schemas.openxmlformats.org/markup-compatibility/2006">
    <mc:Choice Requires="x15">
      <x15ac:absPath xmlns:x15ac="http://schemas.microsoft.com/office/spreadsheetml/2010/11/ac" url="C:\Users\julian.loh\OneDrive - Cromwell Corporation Limited\Project Management\Strategy and Reporting\Reporting\FY23 Sustainability Report\"/>
    </mc:Choice>
  </mc:AlternateContent>
  <xr:revisionPtr revIDLastSave="0" documentId="8_{3FCCD44F-4434-4ECD-9080-82BCCA5C465D}" xr6:coauthVersionLast="47" xr6:coauthVersionMax="47" xr10:uidLastSave="{00000000-0000-0000-0000-000000000000}"/>
  <bookViews>
    <workbookView xWindow="-10635" yWindow="-21720" windowWidth="51840" windowHeight="21240" tabRatio="734" xr2:uid="{A60874BB-4361-419A-A2ED-5284DA200604}"/>
  </bookViews>
  <sheets>
    <sheet name="Contents" sheetId="86" r:id="rId1"/>
    <sheet name="People" sheetId="79" r:id="rId2"/>
    <sheet name="Places &amp; Communities" sheetId="82" r:id="rId3"/>
    <sheet name="Governance" sheetId="101" r:id="rId4"/>
    <sheet name="Building Attributes" sheetId="102" r:id="rId5"/>
    <sheet name="Emissions summary" sheetId="97" state="hidden" r:id="rId6"/>
    <sheet name="Asset Performance" sheetId="75" r:id="rId7"/>
    <sheet name="Target Performance" sheetId="105" r:id="rId8"/>
    <sheet name="Methodology" sheetId="106" r:id="rId9"/>
    <sheet name="Materiality" sheetId="88" r:id="rId10"/>
    <sheet name="GRI Index" sheetId="107" r:id="rId11"/>
    <sheet name="SASB Index" sheetId="95" r:id="rId12"/>
    <sheet name="Template " sheetId="49" state="hidden" r:id="rId1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2" i="105" l="1"/>
  <c r="F16" i="105"/>
  <c r="F181" i="105"/>
  <c r="E181" i="105"/>
  <c r="F162" i="105"/>
  <c r="E162" i="105"/>
  <c r="F87" i="105"/>
  <c r="E87" i="105"/>
  <c r="E50" i="105"/>
  <c r="F50" i="105"/>
  <c r="F43" i="105"/>
  <c r="E43" i="105"/>
  <c r="I34" i="82"/>
  <c r="L34" i="82"/>
  <c r="K34" i="82"/>
  <c r="J34" i="82"/>
  <c r="M34" i="82"/>
  <c r="G58" i="75" l="1"/>
  <c r="I58" i="75"/>
  <c r="J58" i="75"/>
  <c r="F58" i="75"/>
  <c r="G69" i="75"/>
  <c r="F69" i="75"/>
  <c r="E42" i="105" l="1"/>
  <c r="E34" i="105"/>
  <c r="E22" i="105" l="1"/>
  <c r="E19" i="105"/>
  <c r="E16" i="105"/>
  <c r="E156" i="105"/>
  <c r="E103" i="105"/>
  <c r="E80" i="105"/>
  <c r="E33" i="105"/>
  <c r="G22" i="105" l="1"/>
  <c r="G16" i="105"/>
  <c r="F131" i="105"/>
  <c r="E131" i="105"/>
  <c r="F80" i="105"/>
  <c r="F34" i="105"/>
  <c r="F33" i="105"/>
  <c r="F19" i="105"/>
  <c r="F250" i="105" l="1"/>
  <c r="F25" i="105"/>
  <c r="G19" i="105"/>
  <c r="F39" i="75"/>
  <c r="G39" i="75"/>
  <c r="H39" i="75"/>
  <c r="I39" i="75"/>
  <c r="J39" i="75"/>
  <c r="K39" i="75"/>
  <c r="L39" i="75"/>
  <c r="M39" i="75"/>
  <c r="N39" i="75"/>
  <c r="E39" i="75"/>
  <c r="F20" i="75"/>
  <c r="F40" i="75" s="1"/>
  <c r="G20" i="75"/>
  <c r="G40" i="75" s="1"/>
  <c r="H20" i="75"/>
  <c r="H40" i="75" s="1"/>
  <c r="I20" i="75"/>
  <c r="I40" i="75" s="1"/>
  <c r="J20" i="75"/>
  <c r="J40" i="75" s="1"/>
  <c r="K20" i="75"/>
  <c r="K40" i="75" s="1"/>
  <c r="L20" i="75"/>
  <c r="L40" i="75" s="1"/>
  <c r="M20" i="75"/>
  <c r="M40" i="75" s="1"/>
  <c r="N20" i="75"/>
  <c r="N40" i="75" s="1"/>
  <c r="E20" i="75"/>
  <c r="E40" i="75" s="1"/>
  <c r="F16" i="75"/>
  <c r="G16" i="75"/>
  <c r="H16" i="75"/>
  <c r="I16" i="75"/>
  <c r="J16" i="75"/>
  <c r="K16" i="75"/>
  <c r="L16" i="75"/>
  <c r="M16" i="75"/>
  <c r="N16" i="75"/>
  <c r="E16" i="75"/>
  <c r="F249" i="105" l="1"/>
  <c r="E117" i="105"/>
  <c r="E139" i="105"/>
  <c r="F178" i="105"/>
  <c r="E178" i="105"/>
  <c r="E112" i="105"/>
  <c r="F20" i="105"/>
  <c r="E79" i="105"/>
  <c r="E155" i="105"/>
  <c r="F155" i="105"/>
  <c r="F150" i="105"/>
  <c r="F145" i="105"/>
  <c r="F142" i="105"/>
  <c r="F139" i="105"/>
  <c r="F134" i="105"/>
  <c r="F128" i="105"/>
  <c r="F117" i="105"/>
  <c r="F112" i="105"/>
  <c r="F23" i="105" l="1"/>
  <c r="F75" i="105"/>
  <c r="E75" i="105"/>
  <c r="F123" i="105" l="1"/>
  <c r="F122" i="105" s="1"/>
  <c r="F111" i="105" s="1"/>
  <c r="E123" i="105"/>
  <c r="E128" i="105"/>
  <c r="E23" i="105" s="1"/>
  <c r="G23" i="105" s="1"/>
  <c r="E122" i="105" l="1"/>
  <c r="F72" i="105"/>
  <c r="E72" i="105"/>
  <c r="E64" i="105" l="1"/>
  <c r="E17" i="105"/>
  <c r="I17" i="82"/>
  <c r="F358" i="105"/>
  <c r="E358" i="105"/>
  <c r="F156" i="105"/>
  <c r="E150" i="105"/>
  <c r="E145" i="105"/>
  <c r="E142" i="105"/>
  <c r="E134" i="105"/>
  <c r="F103" i="105"/>
  <c r="F102" i="105"/>
  <c r="E102" i="105"/>
  <c r="F65" i="105"/>
  <c r="E65" i="105"/>
  <c r="F64" i="105"/>
  <c r="F32" i="105" s="1"/>
  <c r="F17" i="105"/>
  <c r="F26" i="105" s="1"/>
  <c r="F27" i="105" s="1"/>
  <c r="E21" i="105"/>
  <c r="E20" i="105"/>
  <c r="G20" i="105" s="1"/>
  <c r="J121" i="79"/>
  <c r="F121" i="79"/>
  <c r="H121" i="79"/>
  <c r="L121" i="79"/>
  <c r="F122" i="79"/>
  <c r="H122" i="79"/>
  <c r="J122" i="79"/>
  <c r="L122" i="79"/>
  <c r="F123" i="79"/>
  <c r="H123" i="79"/>
  <c r="J123" i="79"/>
  <c r="L123" i="79"/>
  <c r="G17" i="105" l="1"/>
  <c r="E15" i="105"/>
  <c r="E78" i="105"/>
  <c r="F42" i="105"/>
  <c r="E252" i="105"/>
  <c r="E253" i="105"/>
  <c r="E26" i="105"/>
  <c r="G26" i="105" s="1"/>
  <c r="F79" i="105"/>
  <c r="F78" i="105" s="1"/>
  <c r="E32" i="105"/>
  <c r="E111" i="105"/>
  <c r="F18" i="105"/>
  <c r="E18" i="105"/>
  <c r="E25" i="105"/>
  <c r="G25" i="105" s="1"/>
  <c r="G18" i="105" l="1"/>
  <c r="F15" i="105"/>
  <c r="G15" i="105" s="1"/>
  <c r="F252" i="105"/>
  <c r="G252" i="105" s="1"/>
  <c r="F253" i="105"/>
  <c r="G253" i="105" s="1"/>
  <c r="E27" i="105"/>
  <c r="G27" i="105" s="1"/>
  <c r="F21" i="105"/>
  <c r="G21" i="105" s="1"/>
  <c r="J33" i="82"/>
  <c r="K33" i="82"/>
  <c r="L33" i="82"/>
  <c r="M33" i="82"/>
  <c r="I33" i="82"/>
  <c r="E46" i="97" l="1"/>
  <c r="F46" i="97"/>
  <c r="G46" i="97"/>
  <c r="E45" i="97"/>
  <c r="F45" i="97"/>
  <c r="G45" i="97"/>
  <c r="E39" i="97"/>
  <c r="F39" i="97"/>
  <c r="G39" i="97"/>
  <c r="E40" i="97"/>
  <c r="F40" i="97"/>
  <c r="G40" i="97"/>
  <c r="E38" i="97"/>
  <c r="E41" i="97"/>
  <c r="F38" i="97"/>
  <c r="F41" i="97"/>
  <c r="G41" i="97"/>
  <c r="G38" i="97"/>
  <c r="G22" i="97"/>
  <c r="G23" i="97"/>
  <c r="G24" i="97"/>
  <c r="G25" i="97"/>
  <c r="G26" i="97"/>
  <c r="G27" i="97"/>
  <c r="G28" i="97"/>
  <c r="G29" i="97"/>
  <c r="G30" i="97"/>
  <c r="G31" i="97"/>
  <c r="G32" i="97"/>
  <c r="G33" i="97"/>
  <c r="G34" i="97"/>
  <c r="G35" i="97"/>
  <c r="G21" i="97"/>
  <c r="G19" i="97"/>
  <c r="G17" i="97"/>
  <c r="G16" i="97"/>
  <c r="G15" i="97"/>
  <c r="E250" i="105" l="1"/>
  <c r="G250" i="105" s="1"/>
  <c r="E249" i="105"/>
  <c r="G249" i="105" s="1"/>
  <c r="N41" i="75"/>
  <c r="L41" i="75"/>
  <c r="K41" i="75"/>
  <c r="J41" i="75"/>
  <c r="I41" i="75"/>
  <c r="H41" i="75"/>
  <c r="E41" i="75"/>
  <c r="G41" i="75"/>
  <c r="F41" i="75"/>
  <c r="M41" i="75"/>
  <c r="E246" i="105" l="1"/>
  <c r="E247" i="105"/>
  <c r="F246" i="105"/>
  <c r="F247" i="105"/>
  <c r="G247" i="105" l="1"/>
  <c r="G246" i="105"/>
</calcChain>
</file>

<file path=xl/sharedStrings.xml><?xml version="1.0" encoding="utf-8"?>
<sst xmlns="http://schemas.openxmlformats.org/spreadsheetml/2006/main" count="2077" uniqueCount="1113">
  <si>
    <t>2020 DATA PACK</t>
  </si>
  <si>
    <t>People</t>
  </si>
  <si>
    <t>Places &amp; Communities</t>
  </si>
  <si>
    <t>Governance</t>
  </si>
  <si>
    <t>Building Attributes</t>
  </si>
  <si>
    <t>Asset Performance</t>
  </si>
  <si>
    <t>Target Performance</t>
  </si>
  <si>
    <t>Methodology</t>
  </si>
  <si>
    <t>Materiality</t>
  </si>
  <si>
    <t>Global Reporting Initiative (GRI) Index</t>
  </si>
  <si>
    <t>Sustainability Accounting Standards Board (SASB) Index</t>
  </si>
  <si>
    <t>Engaged, healthy and capable workforce</t>
  </si>
  <si>
    <t>Information on employees and other workers</t>
  </si>
  <si>
    <t>Employee data complied via Cromwell's global human capital management system WorkDay</t>
  </si>
  <si>
    <t>Headcount by employment contract, business group and gender</t>
  </si>
  <si>
    <t>Permanent</t>
  </si>
  <si>
    <t>Temporary*</t>
  </si>
  <si>
    <t>Total Headcount</t>
  </si>
  <si>
    <t>Business Group</t>
  </si>
  <si>
    <t>Female</t>
  </si>
  <si>
    <t>Male</t>
  </si>
  <si>
    <t>Australia</t>
  </si>
  <si>
    <t>Europe</t>
  </si>
  <si>
    <t>Singapore</t>
  </si>
  <si>
    <t>Total</t>
  </si>
  <si>
    <t xml:space="preserve">*Excludes external contractors </t>
  </si>
  <si>
    <t>Headcount by employment type, business group and gender.</t>
  </si>
  <si>
    <t>Full-time</t>
  </si>
  <si>
    <t>Part-time</t>
  </si>
  <si>
    <t>Headcount of management positions by business group and gender.</t>
  </si>
  <si>
    <t>Collective bargaining agreements</t>
  </si>
  <si>
    <t>Percentage of total employees covered by collective bargaining agreements.</t>
  </si>
  <si>
    <t>Collective Bargaining Agreement</t>
  </si>
  <si>
    <t>New employee hires and employee turnover</t>
  </si>
  <si>
    <r>
      <t xml:space="preserve">Total number of </t>
    </r>
    <r>
      <rPr>
        <b/>
        <u/>
        <sz val="8"/>
        <color rgb="FF003C5A"/>
        <rFont val="Arial"/>
        <family val="2"/>
      </rPr>
      <t>new employee hires</t>
    </r>
    <r>
      <rPr>
        <b/>
        <sz val="8"/>
        <color rgb="FF003C5A"/>
        <rFont val="Arial"/>
        <family val="2"/>
      </rPr>
      <t xml:space="preserve"> during the reporting period, by age group, gender and region.</t>
    </r>
  </si>
  <si>
    <t>Region</t>
  </si>
  <si>
    <t>Gender</t>
  </si>
  <si>
    <t>Age &lt;30</t>
  </si>
  <si>
    <t>Age 30-50</t>
  </si>
  <si>
    <t>Age &gt;50</t>
  </si>
  <si>
    <t>*Information reported using head counts</t>
  </si>
  <si>
    <r>
      <t xml:space="preserve">Total number of </t>
    </r>
    <r>
      <rPr>
        <b/>
        <u/>
        <sz val="8"/>
        <color rgb="FF003C5A"/>
        <rFont val="Arial"/>
        <family val="2"/>
      </rPr>
      <t>employee turnover</t>
    </r>
    <r>
      <rPr>
        <b/>
        <sz val="8"/>
        <color rgb="FF003C5A"/>
        <rFont val="Arial"/>
        <family val="2"/>
      </rPr>
      <t xml:space="preserve"> during the reporting period, by age group, gender and region.</t>
    </r>
  </si>
  <si>
    <t>Annual turnover covering all Cromwell employees:</t>
  </si>
  <si>
    <t>Metric</t>
  </si>
  <si>
    <t>Description</t>
  </si>
  <si>
    <t>FY21</t>
  </si>
  <si>
    <t>FY22</t>
  </si>
  <si>
    <t>FY23</t>
  </si>
  <si>
    <t>Turnover</t>
  </si>
  <si>
    <t>Total employee departures in reporting period</t>
  </si>
  <si>
    <t xml:space="preserve">Voluntary Turnover 
</t>
  </si>
  <si>
    <t>When employees willingly choose to leave the organisation</t>
  </si>
  <si>
    <t xml:space="preserve">Regrettable Turnover 
</t>
  </si>
  <si>
    <t>When an employee's departure is ‘a loss to the organization’</t>
  </si>
  <si>
    <t>Hiring and promotions</t>
  </si>
  <si>
    <t>Cost of hiring</t>
  </si>
  <si>
    <t>Cost of hiring per new hire</t>
  </si>
  <si>
    <t>Number of internal hires and promotions</t>
  </si>
  <si>
    <t>Minimum notice periods regarding operational changes</t>
  </si>
  <si>
    <t>Minimum number of weeks’ notice typically provided to employees and their representatives prior to the implementation of significant operational changes that could substantially affect them.</t>
  </si>
  <si>
    <t>Period</t>
  </si>
  <si>
    <t>4 weeks</t>
  </si>
  <si>
    <t>As per local laws</t>
  </si>
  <si>
    <t>For organisations with collective bargaining agreements, report whether the notice period and provisions for consultation and negotiation are specified in collective agreements.</t>
  </si>
  <si>
    <t>Not disclosed</t>
  </si>
  <si>
    <t>Employee training and development</t>
  </si>
  <si>
    <t>Total hours of training that the organisation’s employees have undertaken during the reporting period:</t>
  </si>
  <si>
    <t>Grand Total</t>
  </si>
  <si>
    <t>Average hours of training per headcount that the organisation’s employees have undertaken during the reporting period:</t>
  </si>
  <si>
    <t>Average</t>
  </si>
  <si>
    <t>Total hours of training that the organisation’s employees have undertaken during the reporting period by category:</t>
  </si>
  <si>
    <t>Category</t>
  </si>
  <si>
    <t>Compliance</t>
  </si>
  <si>
    <t>General</t>
  </si>
  <si>
    <t>Training spend</t>
  </si>
  <si>
    <t>Total spend on training</t>
  </si>
  <si>
    <t>Total spend on training per headcount</t>
  </si>
  <si>
    <t>Average Headcount</t>
  </si>
  <si>
    <t>Percentage of employees receiving regular performance and career development reviews</t>
  </si>
  <si>
    <t>Percentage of total employees by gender and by employee category who received a regular performance and career development review during the reporting period.</t>
  </si>
  <si>
    <t>CEO/Head of Business</t>
  </si>
  <si>
    <t>Key Management Personnel</t>
  </si>
  <si>
    <t>Other Exec/General Mgmt</t>
  </si>
  <si>
    <t>Senior Managers</t>
  </si>
  <si>
    <t>Other Managers</t>
  </si>
  <si>
    <t>Sales</t>
  </si>
  <si>
    <t>Professionals</t>
  </si>
  <si>
    <t>Clerical &amp; Administrative</t>
  </si>
  <si>
    <t>* employees on probation, submitted terminations and employees on performance improvement plans are not eligible for regular performance reviews</t>
  </si>
  <si>
    <t>Absenteeism</t>
  </si>
  <si>
    <t>Absentee rate:</t>
  </si>
  <si>
    <t>Europe &amp; UK</t>
  </si>
  <si>
    <t>Lost time injury frequency rate (LTIFR)</t>
  </si>
  <si>
    <t>Lost time injury frequency rate, or the number of lost-time injuries per million hours worked:</t>
  </si>
  <si>
    <t>not tracked</t>
  </si>
  <si>
    <t>Lost day rate:</t>
  </si>
  <si>
    <t>1 day</t>
  </si>
  <si>
    <t>0 days</t>
  </si>
  <si>
    <t>Employee engagement</t>
  </si>
  <si>
    <t>Global employee engagement</t>
  </si>
  <si>
    <t>Teamwork</t>
  </si>
  <si>
    <t>Work Environment</t>
  </si>
  <si>
    <t>People Leadership</t>
  </si>
  <si>
    <t>Enablement</t>
  </si>
  <si>
    <t>Work and Life Blend</t>
  </si>
  <si>
    <t>Collaboration and Communication</t>
  </si>
  <si>
    <t>The Work</t>
  </si>
  <si>
    <t>Equality</t>
  </si>
  <si>
    <t>Feedback &amp; recognition</t>
  </si>
  <si>
    <t>Alignment and Involvement</t>
  </si>
  <si>
    <t>Learning and Development</t>
  </si>
  <si>
    <t>Executive Leadership</t>
  </si>
  <si>
    <t>Percentage of employees covered</t>
  </si>
  <si>
    <t>Survey response rate</t>
  </si>
  <si>
    <t>Employee wellbeing</t>
  </si>
  <si>
    <t>Global employee wellbeing survey</t>
  </si>
  <si>
    <t>I feel safe in my work environment</t>
  </si>
  <si>
    <t xml:space="preserve">My physical workspace is enjoyable to work in </t>
  </si>
  <si>
    <t>The work environment is professional</t>
  </si>
  <si>
    <t>Culture is supportive of employees achieving a suitable work/life balance</t>
  </si>
  <si>
    <t>Diversity &amp; Inclusion</t>
  </si>
  <si>
    <t>Parental leave</t>
  </si>
  <si>
    <t>Total number of employees that were entitled to parental leave, by gender.</t>
  </si>
  <si>
    <t>All employees covered by Leave Entitlements Policy</t>
  </si>
  <si>
    <t>Total number of employees that took parental leave, by gender.</t>
  </si>
  <si>
    <t>-</t>
  </si>
  <si>
    <t>Total number of employees that returned to work in the reporting period after parental leave ended, by gender.</t>
  </si>
  <si>
    <t>Total number of employees that returned to work after parental leave ended that were still employed 12 months after their return to work, by gender.</t>
  </si>
  <si>
    <t>Not recorded</t>
  </si>
  <si>
    <t>Return to work and retention rates of employees that took parental leave, by gender.</t>
  </si>
  <si>
    <t>Return to work rate</t>
  </si>
  <si>
    <t>Retention rate</t>
  </si>
  <si>
    <t>Diversity of governance bodies and employees</t>
  </si>
  <si>
    <t>Percentage of employees per employee category in each of the following diversity categories:</t>
  </si>
  <si>
    <t>Cromwell Property Group Board *</t>
  </si>
  <si>
    <t>CEO/Head of Business *</t>
  </si>
  <si>
    <t>Executive / General Management</t>
  </si>
  <si>
    <t xml:space="preserve">Other Managers </t>
  </si>
  <si>
    <t>All levels</t>
  </si>
  <si>
    <t xml:space="preserve">*There are duplicate members in these groups. The CEO is a member of the CMW Board. </t>
  </si>
  <si>
    <t>Workforce by leadership level</t>
  </si>
  <si>
    <t>Percent of workforce by leadership level.</t>
  </si>
  <si>
    <t>Group Leader Level</t>
  </si>
  <si>
    <t>We no longer have the group leader level</t>
  </si>
  <si>
    <t>Executive Leader Level</t>
  </si>
  <si>
    <t>Senior Leader Level</t>
  </si>
  <si>
    <t>Team Leader Level</t>
  </si>
  <si>
    <t>Emerging Leader Level</t>
  </si>
  <si>
    <t>Employee Level</t>
  </si>
  <si>
    <t>Leadership level</t>
  </si>
  <si>
    <t>Definition</t>
  </si>
  <si>
    <t>The Employee Level are responsible for managing themselves and their tasks with no direct reports.  Employees are generally equipped with technical and professional skills in their field.</t>
  </si>
  <si>
    <t>The Emerging Leader incorporates managing others into their daily tasks by assigning and assisting others with work.</t>
  </si>
  <si>
    <t>The Team Leader Level incorporates responsibility for managing processes and/or managing teams.</t>
  </si>
  <si>
    <t>The Senior Leader Level incorporates responsibility for mananging function/s.  They think and act strategically to ensure the success of their function and its contribution to Cromwell's wider strategy.</t>
  </si>
  <si>
    <t>The Executive Leader is responsible for managing divisions.  Executive Leaders devise, evaluate and execute strategy, which appropriately focuses on capital allocation and deployment.</t>
  </si>
  <si>
    <t xml:space="preserve">Note: This leadership level no longer exists at Cromwell but commentary has been retained for historical reference. The Group Leader Level is responsible for leading the business.  Group Leaders provide guidance to Executive Leaders to dertmine which business opportunities should be acted upon and what should be divested. </t>
  </si>
  <si>
    <t>Ratio of basic salary and remuneration of women to men</t>
  </si>
  <si>
    <t>Ratio of the basic salary and remuneration of women to men for each employee category, by significant locations of operation.</t>
  </si>
  <si>
    <t>Amsterdam</t>
  </si>
  <si>
    <t>Berlin</t>
  </si>
  <si>
    <t>Brisbane</t>
  </si>
  <si>
    <t>Leeds</t>
  </si>
  <si>
    <t/>
  </si>
  <si>
    <t>London</t>
  </si>
  <si>
    <t>Luxembourg City</t>
  </si>
  <si>
    <t>Milan</t>
  </si>
  <si>
    <t>Paris</t>
  </si>
  <si>
    <t>Sydney</t>
  </si>
  <si>
    <t>Warsaw</t>
  </si>
  <si>
    <t>Incidents of discrimination and corrective actions taken</t>
  </si>
  <si>
    <t>Total number of incidents of discrimination during the reporting period.</t>
  </si>
  <si>
    <t>Status of the incidents and actions taken with reference to the following:</t>
  </si>
  <si>
    <t>i. Incident reviewed by the organization;</t>
  </si>
  <si>
    <t>Not applicable, no incidents in reporting period</t>
  </si>
  <si>
    <t>ii. Remediation plans being implemented;</t>
  </si>
  <si>
    <t>iii. Remediation plans that have been implemented, with results reviewed through routine internal management review processes;</t>
  </si>
  <si>
    <t>iv. Incident no longer subject to action.</t>
  </si>
  <si>
    <t>Employee remuneration</t>
  </si>
  <si>
    <t>Average employee salary by gender and employee level (temporary staff excluded).</t>
  </si>
  <si>
    <t xml:space="preserve">Ratio </t>
  </si>
  <si>
    <t>Group Leader</t>
  </si>
  <si>
    <t>Executive</t>
  </si>
  <si>
    <t>Senior Leader</t>
  </si>
  <si>
    <t>Team Leader</t>
  </si>
  <si>
    <t>Emerging Leader</t>
  </si>
  <si>
    <t>Employee</t>
  </si>
  <si>
    <t>Gender pay gap</t>
  </si>
  <si>
    <t>Gender pay gap by employee level including CEO</t>
  </si>
  <si>
    <t>Australia Only</t>
  </si>
  <si>
    <t>Overall</t>
  </si>
  <si>
    <t>Gender pay gap by employee level excluding CEO</t>
  </si>
  <si>
    <t>CEO-to-employee pay ratio (using median employee salary - quote median amount applied)</t>
  </si>
  <si>
    <t>Ratio</t>
  </si>
  <si>
    <t>8.83:1</t>
  </si>
  <si>
    <t>7.91:1</t>
  </si>
  <si>
    <t>Median salary</t>
  </si>
  <si>
    <t xml:space="preserve">  </t>
  </si>
  <si>
    <t>Community contributions</t>
  </si>
  <si>
    <t>Total value contributed to community (AUD - Australian Dollar unless otherwise stated):</t>
  </si>
  <si>
    <t>Marketing and advertising excluded</t>
  </si>
  <si>
    <t>Type of Contribution</t>
  </si>
  <si>
    <t>Cash contributions (AUD - Australian Dollar)</t>
  </si>
  <si>
    <t>Employee volunteering hours during paid working hours (total hours)</t>
  </si>
  <si>
    <t>In-kind giving: product or services donations, projects/partnerships or similar</t>
  </si>
  <si>
    <t>Management overheads</t>
  </si>
  <si>
    <t>Association memberships</t>
  </si>
  <si>
    <t>Contribution to industry bodies, lobby groups and other professional memberships (AUD - Australia Dollar):</t>
  </si>
  <si>
    <t>FY19</t>
  </si>
  <si>
    <t>FY20</t>
  </si>
  <si>
    <t>In-kind contributions</t>
  </si>
  <si>
    <t>Lobbying, interest representation, or similar (1)</t>
  </si>
  <si>
    <t>Local, regional, or national political campaigns, organisations or candidates</t>
  </si>
  <si>
    <t>Trade associations or tax-exempt groups (e.g. think tanks) (2)</t>
  </si>
  <si>
    <t>Other (e.g. spending related to ballot measures or referendums)</t>
  </si>
  <si>
    <t>Total contributions and other spending</t>
  </si>
  <si>
    <t>Data coverage (as % of denominator, indicating the organisational scope of the reported data)</t>
  </si>
  <si>
    <t>(1) Lobby groups - memberships and events, as reported in previous years</t>
  </si>
  <si>
    <t>(2) Property Council of Australia; events, excluding lobby group events; corporate memberships for other groups not involved in lobbying</t>
  </si>
  <si>
    <t>Note:</t>
  </si>
  <si>
    <t>Cromwell Property Group does not make any donations to political parties</t>
  </si>
  <si>
    <t>Tenant engagement</t>
  </si>
  <si>
    <t>Tenant satisfaction score for Australian portfolio</t>
  </si>
  <si>
    <t>Overall Performance</t>
  </si>
  <si>
    <t>Peer Average*</t>
  </si>
  <si>
    <t>CEREIT Portfolio net promoter score</t>
  </si>
  <si>
    <t>Detractors</t>
  </si>
  <si>
    <t>Passives</t>
  </si>
  <si>
    <t>Promoters</t>
  </si>
  <si>
    <t>Net Promoter Score</t>
  </si>
  <si>
    <t xml:space="preserve">*The peer average is calculated by our survey partner </t>
  </si>
  <si>
    <t>**Boundary was extended to include tier 2 and tier 3 customers</t>
  </si>
  <si>
    <t>Corporate leadership</t>
  </si>
  <si>
    <t>Target</t>
  </si>
  <si>
    <t>FY23 performance</t>
  </si>
  <si>
    <t xml:space="preserve">Maintain a clean compliance record </t>
  </si>
  <si>
    <t>Compliant</t>
  </si>
  <si>
    <t>100% eligible employees complete GDPR learning modules</t>
  </si>
  <si>
    <t>Comply with ASX Corporate Governance Council’s Principles and Recommendations (4th edition)</t>
  </si>
  <si>
    <t>Partially compliant. The Chairman of the Cromwell Board is not independent as per Recommendation 2.5. As per the Board Charter, as the Chair is not independent, the Board elected an independent Non-executive Director as Deputy Chair.</t>
  </si>
  <si>
    <t>Full compliance with all relevant Modern Slavery legislation</t>
  </si>
  <si>
    <t xml:space="preserve">UK &amp; AU Modern Slavery Statements published in December 2022. </t>
  </si>
  <si>
    <t>Management system certifications</t>
  </si>
  <si>
    <t>ISO 27001:2022 Information Security Management Systems</t>
  </si>
  <si>
    <t>Current to 5 November 2025</t>
  </si>
  <si>
    <t>ISO 45001:2018 Occupational Health and Safety Management Systems</t>
  </si>
  <si>
    <t>Current to 23 November 2025</t>
  </si>
  <si>
    <t>ISO 14001:2015 Environmental Management Systems</t>
  </si>
  <si>
    <t>Current to 10 November 2025</t>
  </si>
  <si>
    <t>Governance and compliance training</t>
  </si>
  <si>
    <t>Directors</t>
  </si>
  <si>
    <t>AU employees</t>
  </si>
  <si>
    <t>100%*</t>
  </si>
  <si>
    <t>SG employees</t>
  </si>
  <si>
    <t>EU employees</t>
  </si>
  <si>
    <t xml:space="preserve">* All compliance training offered in Australia had a 100% completion rate in FY23. However, the FY23 governance refresher training was not rolled out during FY23 due to internal changes. </t>
  </si>
  <si>
    <t>Code of conduct</t>
  </si>
  <si>
    <t>Coverage</t>
  </si>
  <si>
    <t>Employees by main areas of operation</t>
  </si>
  <si>
    <t>Suppliers and contractors</t>
  </si>
  <si>
    <t>Indirect property investment (CEREIT)</t>
  </si>
  <si>
    <t>Controversies</t>
  </si>
  <si>
    <t>Anti-competitive practices</t>
  </si>
  <si>
    <t>Compliant, no fines or settlements for the year</t>
  </si>
  <si>
    <t>Corruption and bribery</t>
  </si>
  <si>
    <t>Compliant, no fines, cases, or settlements for the year</t>
  </si>
  <si>
    <t>Risk and supply chain management</t>
  </si>
  <si>
    <t xml:space="preserve">Number of suppliers by country and tier </t>
  </si>
  <si>
    <t>Total number of tier 1 suppliers</t>
  </si>
  <si>
    <t>Europe - Corporate</t>
  </si>
  <si>
    <t>Total number of material tier 1 suppliers</t>
  </si>
  <si>
    <t>Percentage of total spend on material tier 1 suppliers</t>
  </si>
  <si>
    <t>Total number of material non-tier 1 suppliers</t>
  </si>
  <si>
    <t>Total number of material suppliers (tier 1 and non-tier 1)</t>
  </si>
  <si>
    <t>Supplier risk and impact assessment</t>
  </si>
  <si>
    <t>Total number of suppliers assessed</t>
  </si>
  <si>
    <t>Percentage of material suppliers assessed</t>
  </si>
  <si>
    <t>Number of suppliers assessed with substantial negative impacts</t>
  </si>
  <si>
    <t>Percentage of suppliers assessed with substantial negative impacts with corrective action plans</t>
  </si>
  <si>
    <t>Number of suppliers with substantial negative impacts that were terminated</t>
  </si>
  <si>
    <t>Decarbonisation, water management and waste management</t>
  </si>
  <si>
    <t>NABERS Summary</t>
  </si>
  <si>
    <t>Weighted average NABERS Energy ratings</t>
  </si>
  <si>
    <t>Weighted average NABERS Water ratings</t>
  </si>
  <si>
    <t>Fund</t>
  </si>
  <si>
    <t>Cromwell Diversified Property Trust</t>
  </si>
  <si>
    <t>Cromwell Direct Property Fund</t>
  </si>
  <si>
    <t>not rated</t>
  </si>
  <si>
    <t>National Average</t>
  </si>
  <si>
    <t>*Benchmark data available at https://nabers.info/annual-report/2022-2023/</t>
  </si>
  <si>
    <t>Investment Portfolio</t>
  </si>
  <si>
    <t>* Asset list includes all Australian property assets under management during the FY23 reporting period</t>
  </si>
  <si>
    <t>NABERS</t>
  </si>
  <si>
    <t>Green Star</t>
  </si>
  <si>
    <t>Asset 
code</t>
  </si>
  <si>
    <t>Address</t>
  </si>
  <si>
    <t>State</t>
  </si>
  <si>
    <t>Asset
class</t>
  </si>
  <si>
    <t>Asset size (NLA)</t>
  </si>
  <si>
    <t>Operational control</t>
  </si>
  <si>
    <t>Energy rating type</t>
  </si>
  <si>
    <t>Energy 
rating</t>
  </si>
  <si>
    <t>Water 
rating</t>
  </si>
  <si>
    <t>Rating type</t>
  </si>
  <si>
    <t>Star rating</t>
  </si>
  <si>
    <t>BSN</t>
  </si>
  <si>
    <t>117 Bull Street, Newcastle NSW 2300</t>
  </si>
  <si>
    <t>NSW</t>
  </si>
  <si>
    <t>Office</t>
  </si>
  <si>
    <t>Yes, sold 28/04/2023</t>
  </si>
  <si>
    <t>Base building</t>
  </si>
  <si>
    <t>CEN</t>
  </si>
  <si>
    <t>19 National Circuit, Barton, Canberra ACT 2600</t>
  </si>
  <si>
    <t>ACT</t>
  </si>
  <si>
    <t>Under development</t>
  </si>
  <si>
    <t>Not applicable</t>
  </si>
  <si>
    <t>COL</t>
  </si>
  <si>
    <t>700 Collins Street, Docklands VIC 3008</t>
  </si>
  <si>
    <t>VIC</t>
  </si>
  <si>
    <t>Yes</t>
  </si>
  <si>
    <t>CSM</t>
  </si>
  <si>
    <t>203 Coward Street, Mascot NSW 2020</t>
  </si>
  <si>
    <t>No</t>
  </si>
  <si>
    <t>Whole building</t>
  </si>
  <si>
    <t>not public</t>
  </si>
  <si>
    <t>CSW</t>
  </si>
  <si>
    <t>84 Crown Street, Wollongong NSW 2500</t>
  </si>
  <si>
    <t>Yes, sold 21/02/2023</t>
  </si>
  <si>
    <t>GSB</t>
  </si>
  <si>
    <t>400 George Street, Brisbane QLD 4000</t>
  </si>
  <si>
    <t>QLD</t>
  </si>
  <si>
    <t>Office As Built v2</t>
  </si>
  <si>
    <t>KSS</t>
  </si>
  <si>
    <t>207 Kent Street, Sydney NSW 2000</t>
  </si>
  <si>
    <t>NTH</t>
  </si>
  <si>
    <t>243 Northbourne Avenue, Lyneham ACT 2602</t>
  </si>
  <si>
    <t>RPS</t>
  </si>
  <si>
    <t>2-24 Rawson Place, Sydney NSW 2000</t>
  </si>
  <si>
    <t>SSP</t>
  </si>
  <si>
    <t>2-6 Station Street, Penrith NSW 2750</t>
  </si>
  <si>
    <t>Yes, sold 23/09/2023</t>
  </si>
  <si>
    <t>SWG</t>
  </si>
  <si>
    <t>Soward Way, Greenway ACT 2900</t>
  </si>
  <si>
    <t>Office As Built v3</t>
  </si>
  <si>
    <t>VAC**</t>
  </si>
  <si>
    <t>Tower 1, 475-501 Victoria Avenue, Chatswood NSW 2067</t>
  </si>
  <si>
    <t>1.5***</t>
  </si>
  <si>
    <t>Tower 2, 475-501 Victoria Avenue, Chatswood NSW 2067</t>
  </si>
  <si>
    <t>WSF</t>
  </si>
  <si>
    <t>540 Wickham Street, Fortitude Valley QLD 4006</t>
  </si>
  <si>
    <t>** Cromwell has 50% ownership in VAC and reports 50% of emissions, energy, water and waste</t>
  </si>
  <si>
    <t>*** Rating due to cooling tower leak at end of life</t>
  </si>
  <si>
    <t>Fund and Asset Management</t>
  </si>
  <si>
    <t xml:space="preserve">* Asset list only includes all Australian property assets under management during the FY23 reporting period. EU funds and assets under management are not included. </t>
  </si>
  <si>
    <t>Retail fund management</t>
  </si>
  <si>
    <t>ASC</t>
  </si>
  <si>
    <t>64 Allara Street, Canberra ACT 2601</t>
  </si>
  <si>
    <t>Yes, sold 18/10/2022</t>
  </si>
  <si>
    <t>Base building (2022 rating)</t>
  </si>
  <si>
    <t>CRK</t>
  </si>
  <si>
    <t>100 Creek Street, Brisbane QLD 4000</t>
  </si>
  <si>
    <t>EFP</t>
  </si>
  <si>
    <t>11 Farrer Place, Queanbeyan NSW 2620</t>
  </si>
  <si>
    <t>FST</t>
  </si>
  <si>
    <t>420 Flinders Street, Townsville QLD 4810</t>
  </si>
  <si>
    <t>5 Star</t>
  </si>
  <si>
    <t>GFS</t>
  </si>
  <si>
    <t>95 Grenfell Street, Adelaide SA 5000</t>
  </si>
  <si>
    <t>SA</t>
  </si>
  <si>
    <t>OSM</t>
  </si>
  <si>
    <t>163 O'Riordan Street, Mascot NSW 2020</t>
  </si>
  <si>
    <t>QSB</t>
  </si>
  <si>
    <t>545 Queen Street, Brisbane QLD 4000</t>
  </si>
  <si>
    <t>WSS</t>
  </si>
  <si>
    <t>433 Boundary Street, Spring Hill QLD 4000</t>
  </si>
  <si>
    <t>Education</t>
  </si>
  <si>
    <t>Exempt</t>
  </si>
  <si>
    <t>Cromwell Property Trust 12</t>
  </si>
  <si>
    <t>RSD</t>
  </si>
  <si>
    <t xml:space="preserve">19 George Street, Dandenong </t>
  </si>
  <si>
    <t>6 Star</t>
  </si>
  <si>
    <t>Cromwell Riverpark Trust</t>
  </si>
  <si>
    <t>BRN</t>
  </si>
  <si>
    <t xml:space="preserve">26 Reddacliff Street, Newstead </t>
  </si>
  <si>
    <t>Wholesale fund management</t>
  </si>
  <si>
    <t>Northpoint Tower Property Trust</t>
  </si>
  <si>
    <t>MSN</t>
  </si>
  <si>
    <t>100 Miller Street, North Sydney NSW 2000</t>
  </si>
  <si>
    <t>Yes, ended services Dec 2022</t>
  </si>
  <si>
    <t>Co-Investments</t>
  </si>
  <si>
    <t>* Asset list only includes CPRF and CELF during the FY23 reporting period. For information on the Cromwell European Real Estate Investment Trust (CEREIT), refer to the CEREIT 2022 Sustainability Report (link below).</t>
  </si>
  <si>
    <t>https://www.cromwelleuropeanreit.com.sg/__data/assets/pdf_file/0018/45306/Cereit-2022-sustainability-report.pdf</t>
  </si>
  <si>
    <t>Asset 
Code</t>
  </si>
  <si>
    <t>Location</t>
  </si>
  <si>
    <t>Asset Size (NLA)</t>
  </si>
  <si>
    <t>Operational Control</t>
  </si>
  <si>
    <t>Energy Rating Type</t>
  </si>
  <si>
    <t>Energy 
Rating</t>
  </si>
  <si>
    <t>Green building rating type</t>
  </si>
  <si>
    <t>Rating 
Type</t>
  </si>
  <si>
    <t>Star 
Rating</t>
  </si>
  <si>
    <t>Cromwell Polish Retail Fund</t>
  </si>
  <si>
    <t>str. Mszczonowska 3, Warszawa</t>
  </si>
  <si>
    <t>Janki</t>
  </si>
  <si>
    <t>Shopping centre</t>
  </si>
  <si>
    <t>EU EPC</t>
  </si>
  <si>
    <t>n/a</t>
  </si>
  <si>
    <t>BREEAM: International In-Use: Commercial Version 6</t>
  </si>
  <si>
    <t>Excellent
71.8%</t>
  </si>
  <si>
    <t>Very Good
59%</t>
  </si>
  <si>
    <t>str. Bolesława Krzywoustego 126, Wrocław</t>
  </si>
  <si>
    <t>Korona</t>
  </si>
  <si>
    <t>BREEAM: In-Use International: 2015</t>
  </si>
  <si>
    <t>Very Good
71.8%</t>
  </si>
  <si>
    <t>Excellent
72.3%</t>
  </si>
  <si>
    <t>str. Ku Słońcu 67, Szczecin</t>
  </si>
  <si>
    <t>Ster</t>
  </si>
  <si>
    <t>Very Good
63.2%</t>
  </si>
  <si>
    <t>Very Good
66.0%</t>
  </si>
  <si>
    <t>str. Kruszwicka 1, Bydgoszcz</t>
  </si>
  <si>
    <t>Rondo</t>
  </si>
  <si>
    <t>Excellent
70.5%</t>
  </si>
  <si>
    <t>Excellent
71.5%</t>
  </si>
  <si>
    <t>str. Piłsudskiego 94, Łódź</t>
  </si>
  <si>
    <t>Tulipan</t>
  </si>
  <si>
    <t>Very Good
71.0%</t>
  </si>
  <si>
    <t>Excellent
70.6%</t>
  </si>
  <si>
    <t>str. Grudziącka 162, Toruń</t>
  </si>
  <si>
    <t>Kometa</t>
  </si>
  <si>
    <t>Excellent
70.2%</t>
  </si>
  <si>
    <t>str. Puławska 427, Warszawa</t>
  </si>
  <si>
    <t>Ursynów</t>
  </si>
  <si>
    <t>Cromwell European Logisics Fund</t>
  </si>
  <si>
    <t>Carugate</t>
  </si>
  <si>
    <t>Warehouse</t>
  </si>
  <si>
    <t>E</t>
  </si>
  <si>
    <t>Campegine</t>
  </si>
  <si>
    <t>A</t>
  </si>
  <si>
    <t>Torri di Quartesolo</t>
  </si>
  <si>
    <t>B</t>
  </si>
  <si>
    <t>Verona</t>
  </si>
  <si>
    <t>Bologna Interporto</t>
  </si>
  <si>
    <t>Campogalliano</t>
  </si>
  <si>
    <t>D</t>
  </si>
  <si>
    <t>San Mauro Torinese</t>
  </si>
  <si>
    <t>Emissions summary</t>
  </si>
  <si>
    <t>Decarbonisation</t>
  </si>
  <si>
    <t>Emissions</t>
  </si>
  <si>
    <t>Global</t>
  </si>
  <si>
    <t>Source</t>
  </si>
  <si>
    <t>(t CO2-e)</t>
  </si>
  <si>
    <t>Scope 1</t>
  </si>
  <si>
    <t>Refrigerants</t>
  </si>
  <si>
    <t>Gas</t>
  </si>
  <si>
    <t>Diesel</t>
  </si>
  <si>
    <t>Scope 2</t>
  </si>
  <si>
    <t>Purchased electricity</t>
  </si>
  <si>
    <t>Scope 3</t>
  </si>
  <si>
    <t>Category 1 - Purchased goods and services</t>
  </si>
  <si>
    <t>Category 2 - Capital goods</t>
  </si>
  <si>
    <t>Category 3 - Fuel &amp; energy related activities</t>
  </si>
  <si>
    <t>Category 4 - Upstream transportation and distribution</t>
  </si>
  <si>
    <t>Category 5 - Waste</t>
  </si>
  <si>
    <t>Category 6 - Business travel</t>
  </si>
  <si>
    <t xml:space="preserve">Category 7 - Employee commuting </t>
  </si>
  <si>
    <t xml:space="preserve">Category 8 - Upstream leased assets </t>
  </si>
  <si>
    <t>Category 9 - Downstream transporation and distribution</t>
  </si>
  <si>
    <t xml:space="preserve">Category 10 - Processing of sold products </t>
  </si>
  <si>
    <t>Category 11 - Use of sold products</t>
  </si>
  <si>
    <t xml:space="preserve">Category 12 - End-of-life treatment of sold products </t>
  </si>
  <si>
    <t>Category 13 - Downstream leased assets</t>
  </si>
  <si>
    <t xml:space="preserve">Category 14 - Franchises </t>
  </si>
  <si>
    <t xml:space="preserve">Category 15 - Investment </t>
  </si>
  <si>
    <t>Summary</t>
  </si>
  <si>
    <t>Emissions intensity</t>
  </si>
  <si>
    <r>
      <t>Emissions intensity (tCO2e / m</t>
    </r>
    <r>
      <rPr>
        <vertAlign val="superscript"/>
        <sz val="8"/>
        <color theme="1" tint="0.249977111117893"/>
        <rFont val="Arial"/>
        <family val="2"/>
      </rPr>
      <t>2</t>
    </r>
    <r>
      <rPr>
        <sz val="8"/>
        <color theme="1" tint="0.249977111117893"/>
        <rFont val="Arial"/>
        <family val="2"/>
      </rPr>
      <t>) (Scope 1 and 2)</t>
    </r>
  </si>
  <si>
    <r>
      <t>Emissions intensity (tCO2e / m</t>
    </r>
    <r>
      <rPr>
        <vertAlign val="superscript"/>
        <sz val="8"/>
        <color theme="1" tint="0.249977111117893"/>
        <rFont val="Arial"/>
        <family val="2"/>
      </rPr>
      <t>2</t>
    </r>
    <r>
      <rPr>
        <sz val="8"/>
        <color theme="1" tint="0.249977111117893"/>
        <rFont val="Arial"/>
        <family val="2"/>
      </rPr>
      <t>) (Scope 1, 2 and 3)</t>
    </r>
  </si>
  <si>
    <t>Notes:</t>
  </si>
  <si>
    <t>Where consumption data is not separately metered for base building, 50% of the whole building consumption is allocated to base building.</t>
  </si>
  <si>
    <t xml:space="preserve">Cromwell European Logistics Fund is entirely tenant-controlled. Scope 3 data could not be sourced from the tenant in FY22. </t>
  </si>
  <si>
    <t>Total Scope 1 Emissions</t>
  </si>
  <si>
    <t>Scope 2 Emissions location-based</t>
  </si>
  <si>
    <t>Renewable Electricity Generated</t>
  </si>
  <si>
    <t>Rewnewable Electricity Consumed</t>
  </si>
  <si>
    <t>Renewable Electricity Purchased</t>
  </si>
  <si>
    <t>Scope 3 Emissions</t>
  </si>
  <si>
    <t>Waste - Landfill</t>
  </si>
  <si>
    <t>Waste - Diverted</t>
  </si>
  <si>
    <t>Water</t>
  </si>
  <si>
    <t>(m2)</t>
  </si>
  <si>
    <t>(kWh)</t>
  </si>
  <si>
    <t>(t)</t>
  </si>
  <si>
    <t>(kL)</t>
  </si>
  <si>
    <t>Segregated mandate - France</t>
  </si>
  <si>
    <t>Pan-European segregated mandate 1</t>
  </si>
  <si>
    <t>Segregated mandate 1 - Netherlands</t>
  </si>
  <si>
    <t>Segrgated mandate - Nordics</t>
  </si>
  <si>
    <t>Segregated mandate 1 - Germany</t>
  </si>
  <si>
    <t>Segregated mandate 1 - Finland</t>
  </si>
  <si>
    <t>Pan-European segregated mandate 2</t>
  </si>
  <si>
    <t>Segregated mandate 2 - Germany</t>
  </si>
  <si>
    <t>Segregated mandate 2 - Finland</t>
  </si>
  <si>
    <t>Segregated mandate 2 - Netherlands</t>
  </si>
  <si>
    <t>Segregated mandate - Poland</t>
  </si>
  <si>
    <t>Segregated mandate 3 - Netherlands</t>
  </si>
  <si>
    <t>Co-investments</t>
  </si>
  <si>
    <t>CEREIT</t>
  </si>
  <si>
    <t>Cromwell Italy Core Fund</t>
  </si>
  <si>
    <t>Cromwell European Urban Logistics Fund</t>
  </si>
  <si>
    <t>Group</t>
  </si>
  <si>
    <t>Where consumption data is not separately metered for base building, 25% of the whole building consumption is allocated to base building.</t>
  </si>
  <si>
    <t>Renewable electricity for Cromwell Polish Retail Fund was only purchased for half of the year due to contract negotiations.</t>
  </si>
  <si>
    <t>Cromwell European Logistics Fund is entirely tenant-controlled.</t>
  </si>
  <si>
    <t>Waste Diverted includes recycled waste and waste to energy</t>
  </si>
  <si>
    <t xml:space="preserve">Data associated with CEREIT differs from that reported in the CEREIT Sustainability Report 2022 due to different reporting entities, periods, boundaries, categorisation and estimation methodologies. The data reported across both reports is not comparable. </t>
  </si>
  <si>
    <t>Data coverage</t>
  </si>
  <si>
    <t>Data coverage by floor area</t>
  </si>
  <si>
    <t>Tenant space</t>
  </si>
  <si>
    <t>Other</t>
  </si>
  <si>
    <t xml:space="preserve">Whole of Building </t>
  </si>
  <si>
    <t>Industrial</t>
  </si>
  <si>
    <t>Logistics</t>
  </si>
  <si>
    <t>Mixed</t>
  </si>
  <si>
    <t>Retail</t>
  </si>
  <si>
    <t>Global scope 1, 2 and 3 emissions</t>
  </si>
  <si>
    <t>Change</t>
  </si>
  <si>
    <t>(%)</t>
  </si>
  <si>
    <t>Climate Active carbon offsets purchased for Australia</t>
  </si>
  <si>
    <t>Absolute total - Australia</t>
  </si>
  <si>
    <t xml:space="preserve">Absolute total - Europe </t>
  </si>
  <si>
    <t>Absolute total - Global</t>
  </si>
  <si>
    <t>*Emissions reduction due in part to improved data quality and methodologies</t>
  </si>
  <si>
    <t>Corporate - Australia</t>
  </si>
  <si>
    <t>Cromwell Ipswich City Heart Trust</t>
  </si>
  <si>
    <t>not applicable</t>
  </si>
  <si>
    <t>Natural gas</t>
  </si>
  <si>
    <t>Corporate - Europe</t>
  </si>
  <si>
    <t>CEREIT*</t>
  </si>
  <si>
    <t>Segregated mandate - Nordics</t>
  </si>
  <si>
    <t>Segregated mandate 1</t>
  </si>
  <si>
    <t>Funds - Europe</t>
  </si>
  <si>
    <t>Transport fuel</t>
  </si>
  <si>
    <t>Location-based - Purchased electricity</t>
  </si>
  <si>
    <t>Australia - total</t>
  </si>
  <si>
    <t>Europe - total</t>
  </si>
  <si>
    <t>Market-based - Purchased electricity</t>
  </si>
  <si>
    <t>Funds - Australia</t>
  </si>
  <si>
    <t>Natural gas - Australia</t>
  </si>
  <si>
    <t>Diesel - Australia</t>
  </si>
  <si>
    <t>Location-based electricity - Australia</t>
  </si>
  <si>
    <t>Market-based electricity - Australia</t>
  </si>
  <si>
    <t>Fuels - Europe</t>
  </si>
  <si>
    <t>Location-based electricity - Europe</t>
  </si>
  <si>
    <t>Operational - Australia</t>
  </si>
  <si>
    <t>Construction - Australia</t>
  </si>
  <si>
    <t>Operational - Europe</t>
  </si>
  <si>
    <t>Construction - Europe</t>
  </si>
  <si>
    <t>Category 9 - Downstream transportation and distribution</t>
  </si>
  <si>
    <t>Australia - services to external entities</t>
  </si>
  <si>
    <t>Australia - new developments sold</t>
  </si>
  <si>
    <t>Europe - new developments sold</t>
  </si>
  <si>
    <t>Oyster Property Group (50% ownership)</t>
  </si>
  <si>
    <t>Phoenix Portfolios (45% ownership)</t>
  </si>
  <si>
    <t xml:space="preserve">100% of Cromwell's Australian corporate emissions are carbon neutral through continued certification with Climate Active. </t>
  </si>
  <si>
    <t>Performance metrics and targets</t>
  </si>
  <si>
    <r>
      <t>(kgCO2e / m</t>
    </r>
    <r>
      <rPr>
        <b/>
        <vertAlign val="superscript"/>
        <sz val="8"/>
        <color theme="8" tint="-0.249977111117893"/>
        <rFont val="Arial"/>
        <family val="2"/>
      </rPr>
      <t>2</t>
    </r>
    <r>
      <rPr>
        <b/>
        <sz val="8"/>
        <color theme="8" tint="-0.249977111117893"/>
        <rFont val="Arial"/>
        <family val="2"/>
      </rPr>
      <t>)</t>
    </r>
  </si>
  <si>
    <t>Emissions intensity (scope 1 and 2)</t>
  </si>
  <si>
    <r>
      <t>Emissions intensity (kgCO2e / m</t>
    </r>
    <r>
      <rPr>
        <vertAlign val="superscript"/>
        <sz val="8"/>
        <color theme="1" tint="0.249977111117893"/>
        <rFont val="Arial"/>
        <family val="2"/>
      </rPr>
      <t>2</t>
    </r>
    <r>
      <rPr>
        <sz val="8"/>
        <color theme="1" tint="0.249977111117893"/>
        <rFont val="Arial"/>
        <family val="2"/>
      </rPr>
      <t>) (scope 1, 2 and 3)</t>
    </r>
  </si>
  <si>
    <r>
      <t>Emissions intensity (kgCO2e / m</t>
    </r>
    <r>
      <rPr>
        <vertAlign val="superscript"/>
        <sz val="8"/>
        <color theme="1" tint="0.249977111117893"/>
        <rFont val="Arial"/>
        <family val="2"/>
      </rPr>
      <t>2</t>
    </r>
    <r>
      <rPr>
        <sz val="8"/>
        <color theme="1" tint="0.249977111117893"/>
        <rFont val="Arial"/>
        <family val="2"/>
      </rPr>
      <t>) (scope 1 and 2)</t>
    </r>
  </si>
  <si>
    <t>Energy management</t>
  </si>
  <si>
    <r>
      <t>Base building electricity intensity (kWh/m</t>
    </r>
    <r>
      <rPr>
        <b/>
        <vertAlign val="superscript"/>
        <sz val="8"/>
        <color rgb="FF002D44"/>
        <rFont val="Arial"/>
        <family val="2"/>
      </rPr>
      <t>2</t>
    </r>
    <r>
      <rPr>
        <b/>
        <sz val="8"/>
        <color rgb="FF002D44"/>
        <rFont val="Arial"/>
        <family val="2"/>
      </rPr>
      <t>)</t>
    </r>
  </si>
  <si>
    <t>Average - Australia</t>
  </si>
  <si>
    <t>Average - Europe</t>
  </si>
  <si>
    <t>*For Australian assets where we have operational control</t>
  </si>
  <si>
    <t>Electricity from onsite solar generation</t>
  </si>
  <si>
    <t xml:space="preserve"> 97% increase</t>
  </si>
  <si>
    <t xml:space="preserve">Base building renewable energy % </t>
  </si>
  <si>
    <t>Emissions avoided from renewable energy procurement</t>
  </si>
  <si>
    <t>Waste</t>
  </si>
  <si>
    <t>Proportion of operational waste recycled</t>
  </si>
  <si>
    <t xml:space="preserve">Construction waste - developments and tenant fitouts </t>
  </si>
  <si>
    <t>Diverted</t>
  </si>
  <si>
    <t>Disposal</t>
  </si>
  <si>
    <t>Aluminium</t>
  </si>
  <si>
    <t>Bricks/Pavers/Masonry</t>
  </si>
  <si>
    <t>Concrete</t>
  </si>
  <si>
    <t>Containers (cans, plastic, glass)</t>
  </si>
  <si>
    <t>Copper and Wire</t>
  </si>
  <si>
    <t>Fixtures and Fittings</t>
  </si>
  <si>
    <t>Floor Coverings</t>
  </si>
  <si>
    <t xml:space="preserve">Furniture and Mixed Rubbish </t>
  </si>
  <si>
    <t>Garden Organics</t>
  </si>
  <si>
    <t>Glass</t>
  </si>
  <si>
    <t xml:space="preserve">Hazardous/Special Waste </t>
  </si>
  <si>
    <t>Metal (Other)</t>
  </si>
  <si>
    <t>Steel</t>
  </si>
  <si>
    <t>Packaging (used pallets, pallet wrap etc)</t>
  </si>
  <si>
    <t>Paper/Cardboard</t>
  </si>
  <si>
    <t>Plasterboard</t>
  </si>
  <si>
    <t>Residual Waste</t>
  </si>
  <si>
    <t>Tiles</t>
  </si>
  <si>
    <t xml:space="preserve">Timber </t>
  </si>
  <si>
    <t>Grand Total (t)</t>
  </si>
  <si>
    <t xml:space="preserve"> 64% diverted</t>
  </si>
  <si>
    <r>
      <t>Water Intensity (kL/m</t>
    </r>
    <r>
      <rPr>
        <b/>
        <vertAlign val="superscript"/>
        <sz val="8"/>
        <color rgb="FF002D44"/>
        <rFont val="Arial"/>
        <family val="2"/>
      </rPr>
      <t>2</t>
    </r>
    <r>
      <rPr>
        <b/>
        <sz val="8"/>
        <color rgb="FF002D44"/>
        <rFont val="Arial"/>
        <family val="2"/>
      </rPr>
      <t>) by State</t>
    </r>
  </si>
  <si>
    <t>Queensland</t>
  </si>
  <si>
    <t>New South Wales</t>
  </si>
  <si>
    <t>Victoria</t>
  </si>
  <si>
    <t>Australian Capital Territory</t>
  </si>
  <si>
    <t>South Australia</t>
  </si>
  <si>
    <r>
      <t>Water Intensity (kL/m</t>
    </r>
    <r>
      <rPr>
        <b/>
        <vertAlign val="superscript"/>
        <sz val="8"/>
        <color rgb="FF002D44"/>
        <rFont val="Arial"/>
        <family val="2"/>
      </rPr>
      <t>2</t>
    </r>
    <r>
      <rPr>
        <b/>
        <sz val="8"/>
        <color rgb="FF002D44"/>
        <rFont val="Arial"/>
        <family val="2"/>
      </rPr>
      <t>) by Country</t>
    </r>
  </si>
  <si>
    <t>Italy</t>
  </si>
  <si>
    <t>Germany</t>
  </si>
  <si>
    <t>France</t>
  </si>
  <si>
    <t>Netherlands</t>
  </si>
  <si>
    <t>Denmark</t>
  </si>
  <si>
    <t>Poland</t>
  </si>
  <si>
    <t>Finland</t>
  </si>
  <si>
    <t>Czech Republic</t>
  </si>
  <si>
    <t>Slovakia</t>
  </si>
  <si>
    <t>UK</t>
  </si>
  <si>
    <t>Sweden</t>
  </si>
  <si>
    <t>Water risk level by Country</t>
  </si>
  <si>
    <t>Water Risk Rating</t>
  </si>
  <si>
    <t>High</t>
  </si>
  <si>
    <t>Low</t>
  </si>
  <si>
    <t>Low-Medium</t>
  </si>
  <si>
    <t>Medium-High</t>
  </si>
  <si>
    <t>*All CEREIT specific targets are detailed in CEREIT Sustainability report</t>
  </si>
  <si>
    <t>Emissions calculation methodologies</t>
  </si>
  <si>
    <t>Scope 1, 2 and 3</t>
  </si>
  <si>
    <t>Scope 1, 2 and 3 emissions calculation methodologies</t>
  </si>
  <si>
    <t>GHG Protocol Scope 1 and 2</t>
  </si>
  <si>
    <t>Definition (GHG Protocol)</t>
  </si>
  <si>
    <t>Evaluation status</t>
  </si>
  <si>
    <t>Emissions calculation methodology</t>
  </si>
  <si>
    <t>Sources of data</t>
  </si>
  <si>
    <t>Inclusions</t>
  </si>
  <si>
    <t>Scope 1 and 2</t>
  </si>
  <si>
    <t xml:space="preserve">Scope 1 emissions are direct emissions from owned or controlled sources. 
Scope 2 emissions are indirect emissions from the generation of purchased energy. </t>
  </si>
  <si>
    <t>Relevant, calculated</t>
  </si>
  <si>
    <t xml:space="preserve">Cromwell reports its scope 1 and 2 emissions with the operational control method. Energy consumption data, covering electricity, natural gas and diesel is captured and reported on using Cromwell's data management systems, Envizi and Deepki. Associated emissions are calculated using relevant regional scope 1 and 2 emissions factors. Electricity related emissions are reported using both location-based and market-based methods and factors. Where consumption data is not separately metered for base building, 50% of the whole building consumption is allocated to based building as per guidance from the National Australian Built Environment Rating System (NABERS), and is corroborated by data from Cromwell sites where whole building, base building and tenancy energy consumption is known. The 50% split is applied to 11 Farrer Place, Queanbeyan, 545 Queen St, Brisbane, 95 Grenfell St, Adelaide, 433 Boundary St, Spring Hill, 117 Bull St, Newcastle and 2-24 Rawson Place, Sydney.  
The market-based method applied in Australia follows the Climate Active Electricity Accounting Guidance August 2023, which is aligned to the Property Council of Australia's interpretation of the GHG Protocol. Under this methodology, the following activities are recognised as renewable energy with zero emissions: Large Generation Certificates (LGCs) surrendered as part of the mandatory Australian Renewable Energy Target scheme; accredited LGCs purchased and surrendered under offsite voluntary grid renewable electricity schemes such as GreenPower; LGCs surrendered through a Power Purchase Agreement; or electricity generated and consumed on-site from renewable sources. Emissions are calculated by applying a Residual Mix Factor (RMF) to the electricity purchased from the grid with no associated LGCs. The RMF removes the benefit of renewable electricity generation from the emissions factor used in the location-based method, to avoid double counting of the zero emissions attribute of renewable generation. 
Where base building data for operationally controlled sites in Europe is difficult to acquire, emissions are estimated using the European Energy Performance Certificate (EPC) rating, the primary energy demand (PED) and the building's total GLA. Where the PED is unavailable, the Carbon Risk Real Estate Monitor (CRREM) energy intensity is used. GLA is split between Cromwell (scope 1 and 2) and tenants (scope 3 category 13) based on the property type, if NLA is unknown. Estimations apply to 20 sites in Europe. </t>
  </si>
  <si>
    <t xml:space="preserve">Fuel top-ups, metered gas and electricity data are extracted from Envizi (Australia) and Deepki (Europe), our emissions reporting databases. Australian National Greenhouse Accounts (NGA) Factors, August 2023 prepared by the Department of Climate Change, Energy, the Environment and Water are used for the Scope 1 natural gas and diesel and Scope 2 electricity and emissions factors in Australia. International Energy Agency (IEA) electricity emission factors and the UK Department for Environment, Food &amp; Rural Affairs (DEFRA) emissions factors for gas, district heating and fuel are used across the European business. </t>
  </si>
  <si>
    <t xml:space="preserve">Includes Cromwell's scope 1 and 2 emissions from energy and fuel use as part of its direct corporate operations. 
Includes Cromwell funds' and segregated mandates' base building energy, fuel and emissions sources for all buildings under operational control, that is, assets where Cromwell is responsible for setting operational standards for the property services and performance as well as for setting and delivering capital works and investment strategies to reduce energy and improve the asset. 
Assets under development or held for development are excluded from scope 1 and 2. This includes 19 National Circuit, Barton. Embodied emissions associated with development are in scope 3 category 1 purchased goods and services, and category 2 capital goods.  
Assets under operational control held in part ownership are reported at the equity share. </t>
  </si>
  <si>
    <t>GHG Protocol Scope 3 category</t>
  </si>
  <si>
    <t>Category 1: Purchased goods and services</t>
  </si>
  <si>
    <t>Extraction, production, and transportation of goods and services purchased or acquired by the reporting company in the reporting year, not otherwise included in Categories 2 - 8.</t>
  </si>
  <si>
    <t xml:space="preserve">Expense distributions (AUD, EUR, DKK and SEK spend) and a supply chain environmentally-extended input-output emissions factor database (tCO2e / USD) are used to calculate category 1 emissions. Spend data for the financial year is categorised by expense category and fund. Expense categories are matched to NAICS Categories, total spend for each category is converted from local currency to USD and uplifted using inflation rates. In future, Cromwell will seek to prioritise sourcing supplier primary data, and supplier-specific emissions factors over the existing methodology where possible. Where expense distributions could not be sourced for a number of Cromwell's European funds, emissions from those calculated were extrapolated based on total AUM and proportion of total EU AUM. At 30 June 2023, this represents 17% of the Cromwell European business's AUM that had to be extrapolated. </t>
  </si>
  <si>
    <t xml:space="preserve">Expense distributions are extracted from our accounts system for each fund, as well as Cromwell corporate expenses. Emissions factors are all sourced from the United States Environmental Protection Agency Environmentally-Extended Input-Output (USEEIO) model Supply Chain Greenhouse Gas Emissions Factors for US Industries and Commodities. Annual inflation rates are sourced from the World Bank, USD-AUD, USD-DKK, USD-SEK, and USD-EUR exchange rates are sourced from each jurisdiction's reserve bank. </t>
  </si>
  <si>
    <t xml:space="preserve">Includes expense categories across all Cromwell funds, properties and corporate activities. Some expense categories are excluded, including those expenses and activities already captured in scope 1, 2 and other scope 3 categories (such as category 4, 6 and 8), intergroup transactions and expenses not contributing to emissions. Spend associated with Cromwell joint ventures are excluded as these are outside of Cromwell's operational control, and only emissions associated with tier 1 suppliers are calculated. Note that emissions associated with water and wastewater are captured and reported at whole building in this category, so associated tenant emissions from water and wastewater are not separately accounted in category 5 and 13. </t>
  </si>
  <si>
    <t>Category 2: Capital goods</t>
  </si>
  <si>
    <t>This category includes all upstream (i.e., cradle-to-gate) emissions from the production of capital goods purchased or acquired by the reporting company in the reporting year. Emissions from the use of capital goods by the reporting company are accounted for in either scope 1 (e.g., for fuel use) or scope 2 (e.g., for electricity use), rather than in scope 3.</t>
  </si>
  <si>
    <t xml:space="preserve">Expense distributions (AUD, EUR, DKK and SEK spend) and a supply chain environmentally-extended input-output emissions factor database (tCO2e / USD) are used to calculate category 2 emissions. Spend data for the financial year is categorised by expense category and fund. Expense categories are matched to NAICS Categories, total spend for each category is converted from local currency to USD and uplifted using inflation rates. In future, Cromwell will seek to prioritise sourcing supplier primary data, and supplier-specific emissions factors over the existing methodology where possible. Where expense distributions could not be sourced for a number of Cromwell's European funds, emissions from those calculated were extrapolated based on total AUM and proportion of total EU AUM. At 30 June 2023, this represents 17% of the Cromwell European business's AUM that had to be extrapolated. </t>
  </si>
  <si>
    <t xml:space="preserve">Includes expense categories across all Cromwell funds, properties and corporate activities. Some expense categories are excluded, including those expenses and activities already captured in scope 1, 2 and other scope 3 categories, intergroup transactions and expenses not contributing to emissions. Spend associated with Cromwell joint ventures are excluded as these are outside of Cromwell's operational control, and only emissions associated with tier 1 suppliers are calculated. </t>
  </si>
  <si>
    <t>Category 3: Fuel- and energy-related emissions</t>
  </si>
  <si>
    <t>Extraction, production, and transportation of fuels and energy purchased or acquired  by the reporting company in the reporting year, not already accounted for in scope 1 or scope 2.</t>
  </si>
  <si>
    <t xml:space="preserve">Category 3 emissions are calculated and reported both location-based and market-based electricity and fuel scope 3 factors. Apportioning of electricity consumption (kWh) is done according to the Climate Active Electricity Accounting Guidance August 2023, as mentioned in 3.1.3 Scope 1 and 2 emissions (market-based). </t>
  </si>
  <si>
    <t xml:space="preserve">Fuel top-ups, metered gas and electricity data are extracted from Envizi (Australia) and Deepki (Europe), our emissions reporting databases. Australian National Greenhouse Accounts (NGA) Factors, August 2023 prepared by the Department of Climate Change, Energy, the Environment and Water are used for the scope 3 electricity and well-to-tank upstream fuel emissions factors in Australia. International Energy Agency (IEA) electricity emission factors and the UK Department for Environment, Food &amp; Rural Affairs (DEFRA) emissions factors for gas, district heating and fuel are used across the European business. </t>
  </si>
  <si>
    <t xml:space="preserve">Includes electricity and fuel use related to Cromwell's corporate operations and all operationally controlled properties. Energy-related emissions from non-operationally controlled properties are all categorised in category 13, downstream leased assets. </t>
  </si>
  <si>
    <t>Category 4: Upstream transportation and distribution</t>
  </si>
  <si>
    <t>Transportation and distribution of products purchased by the reporting company in the reporting year between a company’s tier 1 suppliers and its own operations (in vehicles and facilities not owned or controlled by the reporting company), including inbound logistics, outbound logistics (e.g., of sold products), and transportation and distribution between a company’s own facilities (in vehicles and facilities not owned or controlled by the reporting company).</t>
  </si>
  <si>
    <t xml:space="preserve">Expense distributions (AUD and EUR spend) and Climate Active emissions factors are used to calculate category 4 emissions. In Europe, local emissions factors are used for the European business. </t>
  </si>
  <si>
    <t xml:space="preserve">Expense distributions for postage, courier and logistics services are extracted from our accounts system. Emissions factors are from Climate Active for Australia and DEFRA for Europe. </t>
  </si>
  <si>
    <t xml:space="preserve">Includes emissions from logistics, courier and postage services. Emissions from logistics for development are not included separately in this category as Cromwell (at present) does minimal development. Should this change, Cromwell will seek to capture logistics data for developments in the future. Currently, all emissions from development activities are captured in category 1 and 2, through spend-related supply chain emissions. </t>
  </si>
  <si>
    <t>Category 5: Waste generated in operations</t>
  </si>
  <si>
    <t>Disposal and treatment of waste generated in the reporting company’s operations in the reporting year (in facilities not owned or controlled by the reporting company).</t>
  </si>
  <si>
    <t xml:space="preserve">Cromwell weighs all waste generated at its properties and categorises waste by destination (landfill, recycling) and type (organics, paper and cardboard etc.). Emissions factors are applied to convert tonnage to emissions. Where landfill waste data was not available, the Australian or European Cromwell landfill waste intensity (t/m^2) was applied to the Net Lettable Area of the asset to estimate landfill waste produced, and the appropriate emissions factors were applied. Waste from our corporate offices are not separated from other tenants in the buildings we lease, so whole building waste data is requested and apportioned by NLA. </t>
  </si>
  <si>
    <t xml:space="preserve">Waste data from our properties is input and extracted from our emissions reporting database. Waste emissions factors from the NGA Factors August 2023 are used for Australia and emissions factors from Ecoinvent and Eurostat are used for Europe. </t>
  </si>
  <si>
    <t xml:space="preserve">Includes all waste generated at both Cromwell corporate offices and at all properties. Tenant waste is not separated from base building waste, so all waste data and emissions in category 5 include our tenants and is reported at a whole building level. As a tenant ourselves, whole building waste data is apportioned by NLA. </t>
  </si>
  <si>
    <t>Category 6: Business travel</t>
  </si>
  <si>
    <t>Transportation of employees for business-related activities during the reporting year (in vehicles not owned or operated by the reporting company).</t>
  </si>
  <si>
    <t xml:space="preserve">Cromwell uses the air travel emissions calculation methodology prescribed by the UK Department of Environment, Food and Rural Affairs (DEFRA). All flights are categorised by destinations, fare type (Business, Economy etc.) and distance travelled. Emissions factors are applied to convert all flights to emissions. For taxis, rideshares, trains and public transport (not for commuting from home as captured in category 7), emissions factors are applied to expense data. Hotel accommodation data is classified by class (4 or 5 star), location and number of nights. Emissions factors are then used to calculate emissions associated with hotel stays. </t>
  </si>
  <si>
    <t xml:space="preserve">Flight, hotel accommodation and car hire data is recorded and provided by third party travel agencies, CTM and Reed &amp; Mackay. Emissions factors for all business travel activities are from Climate Active for Australia, and from DEFRA for Europe. </t>
  </si>
  <si>
    <t xml:space="preserve">Includes all Cromwell employees' and Cromwell's Board members' business related travel activities, including flights and ground transport and accommodation. </t>
  </si>
  <si>
    <t>Category 7: Employee commuting</t>
  </si>
  <si>
    <t xml:space="preserve">Transportation of employees between their homes and their worksites during the reporting year (in vehicles not owned or operated by the reporting company). </t>
  </si>
  <si>
    <t>An annual survey is conducted to collect employee commuting information, including modes of transport, distance travelled, frequency of commute and frequency of working from home. Assumptions and extrapolations are applied to extend the data across the entire Cromwell employee population and emissions factors are applied to calculate the emissions.</t>
  </si>
  <si>
    <t xml:space="preserve">Cromwell sources employee FTE and annual leave periods from our HR system, and a survey is developed and sent to all staff to collect commuting and working from home information, and emissions factors are from Climate Active (Australia) and DEFRA (Europe). </t>
  </si>
  <si>
    <t xml:space="preserve">Includes all Cromwell employees' commute and working from home activities. </t>
  </si>
  <si>
    <t>Category 8: Upstream leased assets</t>
  </si>
  <si>
    <t>Operation of assets leased by the reporting company (lessee) in the reporting year and not included in scope 1 and scope 2 – reported by lessee.</t>
  </si>
  <si>
    <t xml:space="preserve">Base building electricity, gas, diesel and refrigerant data is provisioned by our landlords and apportioned by our tenanted floor space against the total building's net lettable area (NLA). Location-based emissions factors are then applied. </t>
  </si>
  <si>
    <t xml:space="preserve">Base building energy consumption for the buildings of our tenancies, the building's total NLA and our tenanted floor space, is requested directly from the facility managers. NGA factors are used for Australian properties, IEA factors are used for Europe. </t>
  </si>
  <si>
    <t xml:space="preserve">Includes emissions associated with the base building operation of Cromwell's corporate offices (i.e. where Cromwell is a tenant). Operation of the tenanted space is included in Scope 1 and 2. Cromwell is a tenant of its own properties in Canberra (243 Northbourne Avenue, Lyneham ACT) and Melbourne (700 Collins St, Docklands VIC), which are both assets of the Cromwell Diversified Property Trust. As the landlord, the emissions associated with the base building are captured in our scope 1 and 2 emissions. As the tenant, the NLA-apportioned base building energy consumption is captured in this category. While this appears to be double-counting, we are treating our activities as a tenant separate from our activities as a landlord. </t>
  </si>
  <si>
    <t>Category 9: Downstream transportation and distribution</t>
  </si>
  <si>
    <t>Transportation and distribution of products sold by the reporting company in the reporting year between the reporting company’s operations and the end consumer (if not paid for by the reporting company), including retail and storage  (in vehicles and facilities not owned or controlled by the reporting company).</t>
  </si>
  <si>
    <t>Not relevant, explanation provided</t>
  </si>
  <si>
    <t>N/A</t>
  </si>
  <si>
    <t xml:space="preserve">Not applicable to Cromwell as assets sold are not transported. </t>
  </si>
  <si>
    <t>Category 10: Processing of sold products</t>
  </si>
  <si>
    <t>Processing of intermediate products sold in the reporting year by downstream companies (e.g. manufacturers).</t>
  </si>
  <si>
    <t xml:space="preserve">Not applicable to Cromwell as assets sold are not processed. </t>
  </si>
  <si>
    <t>Category 11: Use of sold products</t>
  </si>
  <si>
    <t xml:space="preserve">End use of goods and services sold by the reporting company in the reporting year. </t>
  </si>
  <si>
    <t xml:space="preserve">While providing the service of facility management for one property, not part of any Cromwell funds and with zero financial interest in the property, 100 Miller St, North Sydney until December 2022, emissions from the management of the base building is calculated by applying NGA factors to electricity and gas base building energy consumption. Where we have a 50% interest in 475 Victoria Avenue, Chatswood, 50% of the emissions are in scope 1 and 2, and 50% of the emissions are in category 11, as Cromwell also provides facilities management services to the property. 
</t>
  </si>
  <si>
    <t xml:space="preserve">Energy consumption data is directly metered and extracted from our data management system, Envizi. NGA factors are applied. </t>
  </si>
  <si>
    <t xml:space="preserve">Includes end use of services sold by Cromwell to Northpoint Tower Property Trust until December 2022 and the Victoria Avenue, Chatswood joint venture with Blackrock where we provide facilities management services. 
Cromwell (at present) does not develop and sell new buildings. For the whole life emissions associated with the sale of existing buildings, Cromwell applies the guidance of the UK Green Building Council Guide to scope 3 Reporting in Commercial Real Estate (CRE), which states, "It is currently difficult for the CRE sector to gather accurate data on whole life impacts for existing buildings. This guidance therefore recommends that the whole life emissions of existing buildings are not accounted for by the building seller or purchaser at the point of transfer, as this would add a significant level of complexity to current scope 3 reporting. If the CRE sector was able to accurately account for these emissions, it would be possible to transfer these to any new building owner at the point of transfer. For new buildings, data for whole life emissions is more likely to be available and the guidance under ‘Accounting for the transfer of new buildings’ should be applied."
As a building owner, operator and manager, tenant emissions are included in category 13: downstream leased assets. 
All cradle-to-gate upfront embodied carbon associated with the development or purchase of new buildings would be included in category 2: capital goods should Cromwell purchase or develop new buildings. </t>
  </si>
  <si>
    <t>Category 12: End-of-life treatment of sold products</t>
  </si>
  <si>
    <t>Waste disposal and treatment of products sold by the reporting company (in the reporting year) at the end of their life (i.e. post-consumer).</t>
  </si>
  <si>
    <t xml:space="preserve">Not applicable to Cromwell (at present) as Cromwell does minimal development. Cromwell will seek to capture data for and report use of sold developments in the future. </t>
  </si>
  <si>
    <t>Category 13: Downstream leased assets</t>
  </si>
  <si>
    <t xml:space="preserve">Operation of assets owned by the reporting company (lessor) and leased to other entities in the reporting year, not included in scope 1 and scope 2 – reported by the lessee. </t>
  </si>
  <si>
    <t xml:space="preserve">For operationally controlled assets, an emissions calculation hierarchy is applied depending on the data quality: 
1) For the majority of Australian properties, Cromwell has submetered tenant data. Location-based emissions factors are directly applied to this data to convert it to emissions. 
2) Where metered tenant data is not directly available to us, it is requested from the tenants. This is largely applicable only to non-operationally controlled properties with a single tenant. 
3) Where metered tenant data is unavailable due to a lack of submetering or in minimal cases, a tenant unwilling to share their energy data, whole building metered data for Australian properties is apportioned as 25% base building and 75% total tenancy, as prescribed by the Global Real Estate Sustainability Benchmark. In one instance, where we only have base building metered data and neither tenant nor whole building metered data, base building energy consumption is still assumed to be 25% and total tenancy for the building is estimated at 75% of whole building. 
4) Where tenant, base building and whole building data are all unavailable, tenant emissions are estimated using the methodology described in scope 1 and 2. </t>
  </si>
  <si>
    <t>Primary activity data is sourced from tenants or directly sourced ourselves through building meter data connected to our emissions reporting database. EPC and NABERS ratings are done for all buildings where applicable. NGA factors are used for Australia, IEA factors are used for Europe.</t>
  </si>
  <si>
    <t xml:space="preserve">Includes all tenants' energy consumption at operationally controlled sites. Where a building is entirely tenant-controlled, the whole building (total tenancy and base building) is included in category 13. Where a building is not under Cromwell's operational control nor the tenant's, but instead under operational control by a third party property manager, all emissions associated with that building, including the tenants', are categorised in scope 3 category 15. </t>
  </si>
  <si>
    <t>Category 14: Franchises</t>
  </si>
  <si>
    <t>Operation of franchises in the reporting year, not included in Scope 1 and 2 reported by Franchisor.</t>
  </si>
  <si>
    <t xml:space="preserve">Not applicable to Cromwell as Cromwell does not have franchises. </t>
  </si>
  <si>
    <t>Category 15: Investments</t>
  </si>
  <si>
    <t>Operation of investments (including equity and debt investments and project finance) in the reporting year, not included in Scope 1 and 2.</t>
  </si>
  <si>
    <t xml:space="preserve">For non-operationally controlled investments, two approaches are taken: 
1) Where we have equity in companies and funds with physical real estate, primary energy data is requested from the entity with operational control and location-based emissions factors are applied. We apply our equity share proportion in the entity to the total emissions. 
2) Where we have investments in companies and funds that invest in shares in real estate companies, emissions are estimated by extrapolating the average Australian commercial building valuation and average emissions across the total investment at fair value at financial year end. 
3) Where we have no equity in a fund or segregated mandate under our management and no operational control, 100% of the emissions associated with the entity are included in this category, including base building and tenant emissions. In the instance that primary energy data is requested but cannot be supplied by the entity with operational control, emissions are estimated using the estimation methodology described in scope 1 and 2. </t>
  </si>
  <si>
    <r>
      <t xml:space="preserve">Emissions from the Phoenix Portfolios investment is calculated using investment at fair value at 30 June 2023 apportioned to Cromwell's 45% interest. Total emissions for Australia and the proportion of emissions from commercial real estate is sourced from the Department of Climate Change, Energy, Environment and Water. The total estimated value of commercial real estate in Australia is sourced from Societe Generale Asia Pacific. 
Emissions from Oyster Property Group are calculated using primary electricity and gas consumption data provided by Oyster, apportioned to Cromwell's 50% interest. National emissions factors are provided by the New Zealand Ministry of the Environment. 
</t>
    </r>
    <r>
      <rPr>
        <sz val="8"/>
        <color rgb="FF003C5A"/>
        <rFont val="Arial"/>
        <family val="2"/>
      </rPr>
      <t>Emissions from the CEREIT fund are calculated using primary energy, heating and cooling consumption data collected in the Deepki Ready platform and estimated where data was unavailable for the reporting period, apportioned to Cromwell's 27.8% interest. IEA, CRREM, local suppliers and government factors have been applied.</t>
    </r>
    <r>
      <rPr>
        <sz val="8"/>
        <color rgb="FFFF0000"/>
        <rFont val="Arial"/>
        <family val="2"/>
      </rPr>
      <t xml:space="preserve">
</t>
    </r>
    <r>
      <rPr>
        <sz val="8"/>
        <color rgb="FF013C5B"/>
        <rFont val="Arial"/>
        <family val="2"/>
      </rPr>
      <t xml:space="preserve">Emissions from non-operationally controlled sites in Europe are calculated using IEA Factors and apportioned to Cromwell's equity share. </t>
    </r>
  </si>
  <si>
    <t xml:space="preserve">Includes emissions from investment in Oyster Property Group and Phoenix Portfolios. All funds under management that are operationally controlled by a third party property manager are included in this category. This includes non-operationally controlled sites in European funds and segregated mandates. </t>
  </si>
  <si>
    <t>Material topics and definitions</t>
  </si>
  <si>
    <t>FY23 materiality matrix</t>
  </si>
  <si>
    <t>Note: size of circle indicates level of impact on either Cromwell or stakeholders</t>
  </si>
  <si>
    <t>List of material topics</t>
  </si>
  <si>
    <t>Environment</t>
  </si>
  <si>
    <t>Actively transitioning to a net zero economy.</t>
  </si>
  <si>
    <t>Climate adaption</t>
  </si>
  <si>
    <t>Mitigating and adapting to the physical impacts of climate change and maintaining a resilient portfolio.</t>
  </si>
  <si>
    <t xml:space="preserve">Biodiversity and land management </t>
  </si>
  <si>
    <t>Supporting growth of biodiversity and application of nature-based solutions, while minimising negative impacts to ecosystems.</t>
  </si>
  <si>
    <t xml:space="preserve">Water management </t>
  </si>
  <si>
    <t>Responsibly sourcing, using, reusing and discharging water.</t>
  </si>
  <si>
    <t>Waste management and circular economy</t>
  </si>
  <si>
    <t xml:space="preserve">Minimising waste generation and implementing circular economy principles throughout the value chain and development processes. </t>
  </si>
  <si>
    <t>Diversity and inclusion</t>
  </si>
  <si>
    <t>Building and supporting a diverse workforce that reflects our communities and embraces diversity of thought.</t>
  </si>
  <si>
    <t>Engaged, wealthy and capable workforce</t>
  </si>
  <si>
    <t>Cultivating a strong, healthy workplace culture that attracts, engages and develops high performing teams.</t>
  </si>
  <si>
    <t>Places and Communities</t>
  </si>
  <si>
    <t>Tenant experience and engagement</t>
  </si>
  <si>
    <t>Creating flexible, high quality and sustainable spaces for our tenants. Actively engaging with our tenants to understand and meet their changing needs.</t>
  </si>
  <si>
    <t>Community conscious</t>
  </si>
  <si>
    <t>Engaging and supporting our assets’ local communities. Contributing to the reconciliation process with Indigenous Owners and communities.</t>
  </si>
  <si>
    <t>Maintaining robust risk management processes and championing sustainable and ethical supply chains.</t>
  </si>
  <si>
    <t>Sustainable growth and investment</t>
  </si>
  <si>
    <t>Responsibly delivering sustainable economic returns for our shareholders.</t>
  </si>
  <si>
    <t>Building strong, responsible corporate leadership and governance frameworks that promote trust and transparency.</t>
  </si>
  <si>
    <t>GRI index</t>
  </si>
  <si>
    <t xml:space="preserve">Global Reporting Initiative </t>
  </si>
  <si>
    <t>Indicator</t>
  </si>
  <si>
    <t>UN Sustainable Development Goal</t>
  </si>
  <si>
    <t>GRI Standards 2021: General Disclosures</t>
  </si>
  <si>
    <t>2-1</t>
  </si>
  <si>
    <t>Organisational details</t>
  </si>
  <si>
    <t>Website: About Cromwell Property Group</t>
  </si>
  <si>
    <t>2-2</t>
  </si>
  <si>
    <t>Entities included in the organization’s sustainability reporting</t>
  </si>
  <si>
    <t>Refer to tab 'Methodology', sections on reporting boundary</t>
  </si>
  <si>
    <t>2-3</t>
  </si>
  <si>
    <t>Reporting period, frequency and contact point</t>
  </si>
  <si>
    <t>Annual, for previous financial year. 
Email contact sustainability@cromwellpropertygroup.com.au</t>
  </si>
  <si>
    <t>2-4</t>
  </si>
  <si>
    <t>Restatements of information</t>
  </si>
  <si>
    <t>Indicated where applicable.</t>
  </si>
  <si>
    <t>2-5</t>
  </si>
  <si>
    <t>External assurance</t>
  </si>
  <si>
    <t>N/A (CERIET and CPRF undertaken Assurance TBA)</t>
  </si>
  <si>
    <t>2-6</t>
  </si>
  <si>
    <t>Activities, value chain and other business relationships</t>
  </si>
  <si>
    <t>2-7</t>
  </si>
  <si>
    <t>Employees</t>
  </si>
  <si>
    <t>Refer to tab 'Our People'</t>
  </si>
  <si>
    <t>SDG 8: Decent work and economic growth; SDG 10: Reduced inequalities</t>
  </si>
  <si>
    <t>2-8</t>
  </si>
  <si>
    <t>Workers who are not employees</t>
  </si>
  <si>
    <t>Modern slavery statements for info on supply chain workers</t>
  </si>
  <si>
    <t>SDG 8: Decent work and economic growth</t>
  </si>
  <si>
    <t>2-9</t>
  </si>
  <si>
    <t>Governance structure and composition</t>
  </si>
  <si>
    <t>Website: About Cromwell Property Group - Corporate structures</t>
  </si>
  <si>
    <t>SDG 5: Gender equality; SDG 16: Peace, justice and strong institutions</t>
  </si>
  <si>
    <t>2-10</t>
  </si>
  <si>
    <t>Nomination and selection of the highest governance body</t>
  </si>
  <si>
    <t>Website: About Cromwell Property Group - Board of Directors</t>
  </si>
  <si>
    <t>As above</t>
  </si>
  <si>
    <t>Website: Investors - Corporate governance</t>
  </si>
  <si>
    <t>2-11</t>
  </si>
  <si>
    <t>Chair of the highest governance body</t>
  </si>
  <si>
    <t>Website: Board of Directors - Dr Gary Weiss AM</t>
  </si>
  <si>
    <t>SDG 16: Peace, justice and strong institutions</t>
  </si>
  <si>
    <t>2-12</t>
  </si>
  <si>
    <t>Role of the highest governance body in overseeing the management of impacts</t>
  </si>
  <si>
    <t>2-13</t>
  </si>
  <si>
    <t>Delegation of responsibility for managing impacts</t>
  </si>
  <si>
    <t>2-14</t>
  </si>
  <si>
    <t>Role of the highest governance body in sustainability reporting</t>
  </si>
  <si>
    <t>2-15</t>
  </si>
  <si>
    <t>Conflicts of interest</t>
  </si>
  <si>
    <t>Website: Corporate governance - Code of conduct; Supplier code of conduct</t>
  </si>
  <si>
    <t>2-16</t>
  </si>
  <si>
    <t>Communication of critical concerns</t>
  </si>
  <si>
    <t>Website: Code of conduct: 11. Reporting of unlawful and unethical behaviour</t>
  </si>
  <si>
    <t>Website: Sustainability policies - Breach reporting policy</t>
  </si>
  <si>
    <t>Website: Sustainability policies - Whistleblowing policy</t>
  </si>
  <si>
    <t>2-17</t>
  </si>
  <si>
    <t>Collective knowledge of the highest governance body</t>
  </si>
  <si>
    <t>FY22 Corporate Governance Statement, p 8-10 Board Skills Matrix</t>
  </si>
  <si>
    <t>2-18</t>
  </si>
  <si>
    <t>Evaluation of the performance of the highest governance body</t>
  </si>
  <si>
    <t>FY22 Corporate Governance Statement, p 8 Nomination and Remuneration Committee</t>
  </si>
  <si>
    <t>2-19</t>
  </si>
  <si>
    <t>Remuneration policies</t>
  </si>
  <si>
    <t>Website: Corporate governance - Nomination and Remuneration Committee Charter</t>
  </si>
  <si>
    <t>2-20</t>
  </si>
  <si>
    <t>Process to determine remuneration</t>
  </si>
  <si>
    <t>Annual report 2023, p 45-64 Remuneration Report</t>
  </si>
  <si>
    <t>2-21</t>
  </si>
  <si>
    <t>Annual total compensation ratio</t>
  </si>
  <si>
    <t>Refer to tab 'People'</t>
  </si>
  <si>
    <t>2-22</t>
  </si>
  <si>
    <t>Statement on sustainable development strategy</t>
  </si>
  <si>
    <t>ESG Report 2023, A message from our CEO, pp 4; Sustainable growth and investment p 42</t>
  </si>
  <si>
    <t>Website: Sustainability policies - Group Sustainability Policy</t>
  </si>
  <si>
    <t>2-23</t>
  </si>
  <si>
    <t>Policy commitments</t>
  </si>
  <si>
    <t>Website: Sustainability policies</t>
  </si>
  <si>
    <t>2-24</t>
  </si>
  <si>
    <t>Embedding policy commitments</t>
  </si>
  <si>
    <t>2-25</t>
  </si>
  <si>
    <t>Processes to remediate negative impacts</t>
  </si>
  <si>
    <t>Contained within various policies, including human rights policy and environmental policies</t>
  </si>
  <si>
    <t>2-26</t>
  </si>
  <si>
    <t>Mechanisms for seeking advice and raising concerns</t>
  </si>
  <si>
    <t>Website: Corporate governance - Whistleblower Protection policy</t>
  </si>
  <si>
    <t>2-27</t>
  </si>
  <si>
    <t>Compliance with laws and regulations</t>
  </si>
  <si>
    <t>Refer to tab 'Governance'</t>
  </si>
  <si>
    <t>2-28</t>
  </si>
  <si>
    <t>Membership associations</t>
  </si>
  <si>
    <t>Refer to tab 'Places &amp; Communities'</t>
  </si>
  <si>
    <t>2-30</t>
  </si>
  <si>
    <t xml:space="preserve">Refer to tab 'People'
</t>
  </si>
  <si>
    <t>MATERIAL TOPICS</t>
  </si>
  <si>
    <t>3-1</t>
  </si>
  <si>
    <t>Process to determine material topics</t>
  </si>
  <si>
    <t>ESG Report 2023, What matters most, p 9-10</t>
  </si>
  <si>
    <t>3-2</t>
  </si>
  <si>
    <t xml:space="preserve">Economic Performance </t>
  </si>
  <si>
    <t>GRI 3: Material Topics 2021</t>
  </si>
  <si>
    <t>3-3</t>
  </si>
  <si>
    <t>Management of material topics</t>
  </si>
  <si>
    <t>ESG Report 2023, What matters most; Sustainable growth and development, p 9-10</t>
  </si>
  <si>
    <t>201-1</t>
  </si>
  <si>
    <t>Direct economic value generated and distributed</t>
  </si>
  <si>
    <t>Annual Report 2023, Key results and metrics, p 19</t>
  </si>
  <si>
    <t>SDG 8: Decent work and economic growth; SDG 9: Industry, innovation and infrastructure</t>
  </si>
  <si>
    <t>201-2</t>
  </si>
  <si>
    <t>Financial implications and other risks and opportunities due to climate change</t>
  </si>
  <si>
    <t>Annual Report 2023, Climate-related financial disclosure, p 30</t>
  </si>
  <si>
    <t>SDG 13: Climate action</t>
  </si>
  <si>
    <t>CDP report, available at cdp.net</t>
  </si>
  <si>
    <t>201-3</t>
  </si>
  <si>
    <t>Defined benefit plan obligations and other retirement plans</t>
  </si>
  <si>
    <t>Annual Report 2023, p 67 Employee benefits expense; p 88 Other long-term employee benefits obligations</t>
  </si>
  <si>
    <t>201-4</t>
  </si>
  <si>
    <t>Financial assistance received from government</t>
  </si>
  <si>
    <t>Procurement Practices</t>
  </si>
  <si>
    <t>ESG Report 2023, What matters most: Risk and supply chain management, p 9-10</t>
  </si>
  <si>
    <t>204-1</t>
  </si>
  <si>
    <t>Proportion of spending on local suppliers</t>
  </si>
  <si>
    <t>Cromwell does not currently track its suppliers by location or materiality across the group. We are investigating the inclusion of this information in future.</t>
  </si>
  <si>
    <t>Materials</t>
  </si>
  <si>
    <t>ESG Report 2023, What matters most: Waste management and circular economy, p 9-10</t>
  </si>
  <si>
    <t>301-1</t>
  </si>
  <si>
    <t>Materials used by weight or volume</t>
  </si>
  <si>
    <t>Cromwell does not currently report this information, which would apply to major refurbishments and upgrades. We are investigating the inclusion of this information in future.</t>
  </si>
  <si>
    <t>SDG 8: Decent work and economic growth; SDG 12: Responsible consumption and production</t>
  </si>
  <si>
    <t>301-2</t>
  </si>
  <si>
    <t>Recycled input materials used</t>
  </si>
  <si>
    <t>301-3</t>
  </si>
  <si>
    <t>Reclaimed products and their packaging materials</t>
  </si>
  <si>
    <t>Energy</t>
  </si>
  <si>
    <t>ESG Report 2023, What matters most: Decarbonisation, Climate adaptation, p 9-10; Climate change adaptation, p 19</t>
  </si>
  <si>
    <t>302-1</t>
  </si>
  <si>
    <t>Energy consumption within the organization</t>
  </si>
  <si>
    <t>Refer to tab 'Asset Performance'</t>
  </si>
  <si>
    <t>SDG 7: Affordable and clean energy; SDG 8: Decent work and economic growth; SDG 13: Climate action</t>
  </si>
  <si>
    <t>302-2</t>
  </si>
  <si>
    <t>Energy consumption outside of the organization</t>
  </si>
  <si>
    <t>302-3</t>
  </si>
  <si>
    <t>Energy intensity</t>
  </si>
  <si>
    <t>Cromwell does not track its energy intensity, however, our emissions intensity trendline is tracked annually. Refer to tab 'Target Performance'</t>
  </si>
  <si>
    <t>302-4</t>
  </si>
  <si>
    <t>Reduction of energy consumption</t>
  </si>
  <si>
    <t>Cromwell does not track its energy consumption, however, our energy related emissions are tracked annually. Refer to tab 'Target Performance'</t>
  </si>
  <si>
    <t>302-5</t>
  </si>
  <si>
    <t>Reductions in energy requirements of products and services</t>
  </si>
  <si>
    <t>ESG Report 2023, Tenant engagement and experience, p 34</t>
  </si>
  <si>
    <t>Refer to tab 'Building Attributes'</t>
  </si>
  <si>
    <t>Water and Effluents</t>
  </si>
  <si>
    <t>ESG Report 2023, What matters most: Water management, p 9-10; Water management, p22</t>
  </si>
  <si>
    <t>303-1</t>
  </si>
  <si>
    <t>Interactions with water as a shared resource</t>
  </si>
  <si>
    <t>SDG 6: Clean water and sanitation; SDG 12: Responsible consumption and production</t>
  </si>
  <si>
    <t>303-2</t>
  </si>
  <si>
    <t>Management of water discharge-related impacts</t>
  </si>
  <si>
    <t>303-3</t>
  </si>
  <si>
    <t>Water withdrawal</t>
  </si>
  <si>
    <t>All water is withdrawn from local water infrastructure.</t>
  </si>
  <si>
    <t>303-4</t>
  </si>
  <si>
    <t>Water discharge</t>
  </si>
  <si>
    <t>All water is discharged to local water infrastructure.</t>
  </si>
  <si>
    <t>303-5</t>
  </si>
  <si>
    <t>Water consumption</t>
  </si>
  <si>
    <t>ESG Report 2023, What matters most: Decarbonisation, p 9-10; Decarbonisation, p 13; Climate change adaptation, p 19</t>
  </si>
  <si>
    <t>305-1</t>
  </si>
  <si>
    <t>Direct (Scope 1) GHG emissions</t>
  </si>
  <si>
    <t>Refer to tab 'Target Performance'</t>
  </si>
  <si>
    <t>SDG 3: Good health and well-being; SDG 12: Responsible consumption and production; SDG 13: Climate action; SDG 14: Life below water; SDG 15: Life below land</t>
  </si>
  <si>
    <t>305-2</t>
  </si>
  <si>
    <t>Energy indirect (Scope 2) GHG emissions</t>
  </si>
  <si>
    <t>305-3</t>
  </si>
  <si>
    <t>Other indirect (Scope 3) GHG emissions</t>
  </si>
  <si>
    <t>305-4</t>
  </si>
  <si>
    <t>GHG emissions intensity</t>
  </si>
  <si>
    <t>305-5</t>
  </si>
  <si>
    <t>Reduction of GHG emissions</t>
  </si>
  <si>
    <t>305-6</t>
  </si>
  <si>
    <t>Emissions of ozone-depleting substances (ODS)</t>
  </si>
  <si>
    <t>305-7</t>
  </si>
  <si>
    <t>Nitrogen oxides (NOX), sulphur oxides (SOX), and other significant air emissions</t>
  </si>
  <si>
    <t>Cromwell does not currently collect or report this data, as it is are not believed to be applicable in our operations or those of the properties we manage.</t>
  </si>
  <si>
    <t>ESG Report 2023, What matters most; Waste management and circular economy, p 9-10; Waste management and circular economy, p 20- 21</t>
  </si>
  <si>
    <t>306-1</t>
  </si>
  <si>
    <t>Waste generation and significant waste-related impacts</t>
  </si>
  <si>
    <t>SDG 3: Good health and well-being; SDG 6: Clean water and sanitation; SDG 11: Sustainable cities and communities; SDG 12: Responsible consumption and production</t>
  </si>
  <si>
    <t>306-2</t>
  </si>
  <si>
    <t>Waste generated</t>
  </si>
  <si>
    <t>306-3</t>
  </si>
  <si>
    <t>Waste diverted from disposal</t>
  </si>
  <si>
    <t>306-4</t>
  </si>
  <si>
    <t>Waste directed to disposal</t>
  </si>
  <si>
    <t>Employment</t>
  </si>
  <si>
    <t>ESG Report 2023, What matters most: People, Places and Communities, p 9-10; Diversity, equity and inclusion, p 25; Engaged, healthy and capable workforce, p 30</t>
  </si>
  <si>
    <t>401-1</t>
  </si>
  <si>
    <t>SDG 5: Gender equality; SDG 8: Decent work and economic growth; SDG 10: Reduced inequalities</t>
  </si>
  <si>
    <t>401-2</t>
  </si>
  <si>
    <t>Benefits provided to full-time employees that are not provided to temporary or part-time employees</t>
  </si>
  <si>
    <t>Standard benefits provided to full time employees are also provided to part time employees. There are benefits which would not be applicable to casual or temporary employees, specifically, paid leave, policies which are in reference to permanent employees only, or Cromwell’s paid parental leave policy.</t>
  </si>
  <si>
    <t xml:space="preserve">SDG 3: Good health and well-being; SDG 5: Gender equality; SDG 8: Decent work and economic growth; SDG 10: Reduced inequalities		</t>
  </si>
  <si>
    <t>401-3</t>
  </si>
  <si>
    <t>SDG 5: Gender equality; SDG 8: Decent work and economic growth</t>
  </si>
  <si>
    <t>Occupational Health and Safety</t>
  </si>
  <si>
    <t>ESG Report 2023, What matters most: Engaged, healthy and capable workforce, p 9-10; Engaged, healthy and capable workforce, p30</t>
  </si>
  <si>
    <t>403-1</t>
  </si>
  <si>
    <t>Occupational health and safety management system</t>
  </si>
  <si>
    <t>SDG 3: Good health and well-being; SDG 8: Decent work and economic growth</t>
  </si>
  <si>
    <t>403-2</t>
  </si>
  <si>
    <t>Hazard identification, risk assessment, and incident
investigation</t>
  </si>
  <si>
    <t>403-3</t>
  </si>
  <si>
    <t>Occupational health services</t>
  </si>
  <si>
    <t>403-4</t>
  </si>
  <si>
    <t>Worker participation, consultation, and communication on occupational health and safety</t>
  </si>
  <si>
    <t>Refer to tab 'People'
ESG Report 2023, Engaged, healthy and capable workforce, p30</t>
  </si>
  <si>
    <t>SDG 8: Decent work and economic growth; SDG 16: Peace, justice and strong institutions</t>
  </si>
  <si>
    <t>403-5</t>
  </si>
  <si>
    <t>Worker training on occupational health and safety</t>
  </si>
  <si>
    <t xml:space="preserve">Training on health and safety is included in our reporting training hours for FY23 at tab 'People'				</t>
  </si>
  <si>
    <t>403-6</t>
  </si>
  <si>
    <t>Promotion of worker health</t>
  </si>
  <si>
    <t>ESG Report 2023, Engaged, healthy and capable workforce</t>
  </si>
  <si>
    <t>403-7</t>
  </si>
  <si>
    <t>Prevention and mitigation of occupational health and safety impacts directly linked by business relationships</t>
  </si>
  <si>
    <t>403-8</t>
  </si>
  <si>
    <t>Workers covered by an occupational health and safety management system</t>
  </si>
  <si>
    <t>403-9</t>
  </si>
  <si>
    <t>Work-related injuries</t>
  </si>
  <si>
    <t>SDG 3: Good health and well-being; SDG 8: Decent work and economic growth; SDG 16: Peace, justice and strong institutions</t>
  </si>
  <si>
    <t>403-10</t>
  </si>
  <si>
    <t>Work-related ill health</t>
  </si>
  <si>
    <t>Training and Education</t>
  </si>
  <si>
    <t>ESG Report 2023, What matters most: Engaged, healthy and capable workforce, p 9-10; Engaged, healthy and capable workforce, p 30</t>
  </si>
  <si>
    <t>404-1</t>
  </si>
  <si>
    <t>Average hours of training per year per employee</t>
  </si>
  <si>
    <t>SDG 4: Quality education; SDG 5: Gender equality; SDG 8: Decent work and economic growth; SDG 10: Reduced inequalities</t>
  </si>
  <si>
    <t>404-2</t>
  </si>
  <si>
    <t>Programs for upgrading employee skills and transition assistance programs</t>
  </si>
  <si>
    <t>ESG Report 2023, Engaged, healthy and capable workforce, p 30</t>
  </si>
  <si>
    <t>404-3</t>
  </si>
  <si>
    <t>Diversity and Equal Opportunity</t>
  </si>
  <si>
    <t>ESG Report 2023, What matters most: Diversity, equity and inclusion, p 9-10; Diversity, equity and inclusion, p 25</t>
  </si>
  <si>
    <t>405-1</t>
  </si>
  <si>
    <t>405-2</t>
  </si>
  <si>
    <t>Local Communities</t>
  </si>
  <si>
    <t>ESG Report 2023, What matters most: Community conscious, p 9-10; Places and Communities - Community conscious, p 36-38</t>
  </si>
  <si>
    <t>413-1</t>
  </si>
  <si>
    <t>Operations with local community engagement, impact assessments, and development programs</t>
  </si>
  <si>
    <t>ESG Report 2023, Places and Communities - Community conscious, p 36-38</t>
  </si>
  <si>
    <t>SDG 1: No poverty</t>
  </si>
  <si>
    <t>413-2</t>
  </si>
  <si>
    <t>Operations with significant actual and potential negative impacts on local communities</t>
  </si>
  <si>
    <t>ESG Report 2023, Places and Communities - Community conscious, p 36-39</t>
  </si>
  <si>
    <t>Website: Social</t>
  </si>
  <si>
    <t>Supplier Social Assessment</t>
  </si>
  <si>
    <t>ESG Report 2023, What matters most: Risk and supply chain management, p 9-10; Risk and supply chain management, p 40; Corporate Leadership, p 41</t>
  </si>
  <si>
    <t>414-1</t>
  </si>
  <si>
    <t>New suppliers that were screened using social criteria</t>
  </si>
  <si>
    <t>Cromwell does not currently screen its suppliers with social criteria. We are investigating an approach.</t>
  </si>
  <si>
    <t>SDG 5: Gender equality; SDG 8: Decent work and economic growth; SDG 16: Peace, justice and strong institutions</t>
  </si>
  <si>
    <t>414-2</t>
  </si>
  <si>
    <t>Negative social impacts in the supply chain and actions taken</t>
  </si>
  <si>
    <t>ESG Report 2023, Risk and supply chain management, p 40; Corporate Leadership, p 41</t>
  </si>
  <si>
    <t>Customer Health and Safety</t>
  </si>
  <si>
    <t>ESG Report 2023, What matters most: Tenant experience and engagement, p 10</t>
  </si>
  <si>
    <t>416-1</t>
  </si>
  <si>
    <t>Assessment of the health and safety impacts of product and service categories</t>
  </si>
  <si>
    <t>ESG Report 2023, Places and communities - Tenant engagement and experience, p 34</t>
  </si>
  <si>
    <t>416-2</t>
  </si>
  <si>
    <t>Incidents of non-compliance concerning the health and safety impacts of products and services</t>
  </si>
  <si>
    <t>There were no incidents of non-compliance concerning health and safety for our tenants in FY22.</t>
  </si>
  <si>
    <t>TOPICS DETERMINED AS NOT MATERIAL</t>
  </si>
  <si>
    <t>Topic</t>
  </si>
  <si>
    <t>Reason not material</t>
  </si>
  <si>
    <t>Market presence</t>
  </si>
  <si>
    <t xml:space="preserve">An extensive independent materiality assessment was conducted in 2022. This process was guided by the GRI Standards, and used a combination of Cromwell documentation, external publications and stakeholder engagement to prioritise the topics that are most important to address for Cromwell's long term value. The methodology comprised a desktop review of Cromwell's strategies, visions, values, policies and commitments, external industry publications, media review, peer analysis, followed by external and internal stakeholder interviews and surveys. Topics were consolidated, prioritised and validated. These GRI topics to the left were not selected as material topics, noting that some of these GRI topics deemed not material form a component of our material topics. Our material topics will be updated every 3-5 years or as we deem necessary following an annual review. </t>
  </si>
  <si>
    <t>Indirect economic presence</t>
  </si>
  <si>
    <t>Anti-corruption</t>
  </si>
  <si>
    <t>Anti-competitive behaviour</t>
  </si>
  <si>
    <t>Tax</t>
  </si>
  <si>
    <t>Biodiversity</t>
  </si>
  <si>
    <t>Supplier environmental assessment</t>
  </si>
  <si>
    <t>Labour/management relations</t>
  </si>
  <si>
    <t>Non-discrimination</t>
  </si>
  <si>
    <t>Child labour</t>
  </si>
  <si>
    <t>Forced or compulsory labour</t>
  </si>
  <si>
    <t>Rights of indigenous peoples</t>
  </si>
  <si>
    <t>Public policy</t>
  </si>
  <si>
    <t>Freedom of association and collective bargaining</t>
  </si>
  <si>
    <t xml:space="preserve">These topics are not applicable to our business. </t>
  </si>
  <si>
    <t>Security practices</t>
  </si>
  <si>
    <t>Marketing and labelling</t>
  </si>
  <si>
    <t>SASB index</t>
  </si>
  <si>
    <t>Sustainability Accounting Standards Board</t>
  </si>
  <si>
    <t>Real Estate Sustainability Accounting Standards</t>
  </si>
  <si>
    <t>IF-RE-130a.1.</t>
  </si>
  <si>
    <t>Energy consumption data coverage as a percentage of total floor area, by property subsector</t>
  </si>
  <si>
    <t>Not reported</t>
  </si>
  <si>
    <t>IF-RE-130a.2.</t>
  </si>
  <si>
    <t>(1) Total energy consumed by portfolio area with data coverage, (2) percentage grid electricity, and (3) percentage renewable, by property subsector</t>
  </si>
  <si>
    <t>IF-RE-130a.3.</t>
  </si>
  <si>
    <t>Like-for-like percentage change in energy consumption for the portfolio area with data coverage, by property subsector</t>
  </si>
  <si>
    <t>IF-RE-130a.4.</t>
  </si>
  <si>
    <t>Percentage of eligible portfolio that (1) has an energy rating and (2) is certified to ENERGY STAR, by property subsector</t>
  </si>
  <si>
    <t>IF-RE-130a.5.</t>
  </si>
  <si>
    <t>Description of how building energy management considerations are integrated into property investment analysis and operational strategy</t>
  </si>
  <si>
    <t>ESG Report 2023, Decarbonisation, p 13; Climate change adaptation, p 19; Corporate leadership, p 41</t>
  </si>
  <si>
    <t>Water management</t>
  </si>
  <si>
    <t>IF-RE-140a.1.</t>
  </si>
  <si>
    <t>Water withdrawal data coverage as a percentage of (1) total floor area and (2) floor area in regions with High or Extremely High Baseline Water Stress, by property subsector</t>
  </si>
  <si>
    <t>IF-RE-140a.2.</t>
  </si>
  <si>
    <t>(1) Total water withdrawn by portfolio area with data coverage and (2) percentage in regions with High or Extremely High Baseline Water Stress, by property subsector</t>
  </si>
  <si>
    <t>(1) Refer to tab 'Asset Performance'
(2) Not reported</t>
  </si>
  <si>
    <t>IF-RE-140a.3.</t>
  </si>
  <si>
    <t>Like-for-like percentage change in water withdrawn for portfolio area with data coverage, by property subsector</t>
  </si>
  <si>
    <t>Compare tab 'Asset Performance' to 2022 Data Pack</t>
  </si>
  <si>
    <t>IF-RE-140a.4.</t>
  </si>
  <si>
    <t>Description of water management risks and discussion of strategies and practices to mitigate those risks</t>
  </si>
  <si>
    <t>ESG Report 2022, What matters most: Environmental management, p 8; Buildings people want to be in, p 18</t>
  </si>
  <si>
    <t>Management of tenant sustainability impacts</t>
  </si>
  <si>
    <t>IF-RE-410a.1.</t>
  </si>
  <si>
    <t>(1) Percentage of new leases that contain a cost recovery clause for resource efficiency-related capital improvements and (2) associated leased floor area, by property subsector</t>
  </si>
  <si>
    <t>IF-RE-410a.2.</t>
  </si>
  <si>
    <t>Percentage of tenants that are separately metered or submetered for (1) grid electricity consumption and (2) water withdrawals, by property subsector</t>
  </si>
  <si>
    <t>IF-RE-410a.3.</t>
  </si>
  <si>
    <t>Discussion of approach to measuring, incentivising, and improving sustainability impacts of tenants</t>
  </si>
  <si>
    <t>ESG Report 2023, What matters most: Governance, p 9-10; Tenant engagement and experience, p 34</t>
  </si>
  <si>
    <t>Climate change adaptation</t>
  </si>
  <si>
    <t>IF-RE-450a.1.</t>
  </si>
  <si>
    <t>Area of properties located in 100-year flood zones, by property subsector</t>
  </si>
  <si>
    <t>IF-RE-450a.2.</t>
  </si>
  <si>
    <t>Description of climate change risk exposure analysis, degree of systematic portfolio exposure, and strategies for mitigating risks</t>
  </si>
  <si>
    <t>Annual Report 2023, Climate-related financial disclosure, pp 30</t>
  </si>
  <si>
    <t>Activity metrics</t>
  </si>
  <si>
    <t>IF-RE-000.A</t>
  </si>
  <si>
    <t>Number of assets, by property subsector</t>
  </si>
  <si>
    <t>Annual Report 2023</t>
  </si>
  <si>
    <t>IF-RE-000.B</t>
  </si>
  <si>
    <t>Leasable floor area, by property subsector</t>
  </si>
  <si>
    <t>IF-RE-000.C</t>
  </si>
  <si>
    <t>Percentage of indirectly managed assets, by property subsector</t>
  </si>
  <si>
    <t>IF-RE-000.D</t>
  </si>
  <si>
    <t>Average occupancy rate, by property subsector</t>
  </si>
  <si>
    <t>Real Estate Services Sustainability Accounting Standards</t>
  </si>
  <si>
    <t>Sustainability services</t>
  </si>
  <si>
    <t>IF-RS-410a.1.</t>
  </si>
  <si>
    <t>Revenue from energy and sustainability services</t>
  </si>
  <si>
    <t>IF-RS-410a.2.</t>
  </si>
  <si>
    <t>(1) Floor area and (2) number of buildings under management provided with energy and sustainability services</t>
  </si>
  <si>
    <t>IF-RS-410a.3.</t>
  </si>
  <si>
    <t>(1) Floor area and (2) number of buildings under management that obtained an energy rating</t>
  </si>
  <si>
    <t>Transparent information and management of conflict of interest</t>
  </si>
  <si>
    <t>IF-RS-510a.1.</t>
  </si>
  <si>
    <t>Brokerage revenue from dual agency transactions</t>
  </si>
  <si>
    <t>IF-RS-510a.2.</t>
  </si>
  <si>
    <t>Revenue from transactions associated with appraisal services</t>
  </si>
  <si>
    <t>IF-RS-510a.3.</t>
  </si>
  <si>
    <t>Total amount of monetary losses as a result of legal proceedings associated with professional integrity, including duty of care</t>
  </si>
  <si>
    <t>None</t>
  </si>
  <si>
    <t>IF-RS-000.A</t>
  </si>
  <si>
    <t>Number of property management clients, categorized by: (1) tenants and (2) real estate owners</t>
  </si>
  <si>
    <t>IF-RS-000.B</t>
  </si>
  <si>
    <t>Floor area under management with owner operational control</t>
  </si>
  <si>
    <t>IF-RS-000.C</t>
  </si>
  <si>
    <t>Number of buildings under management with owner operational control</t>
  </si>
  <si>
    <t>IF-RS-000.D</t>
  </si>
  <si>
    <t>Number of leases transacted, categorized by: (1) tenants and (2) real estate owners</t>
  </si>
  <si>
    <t>IF-RS-000.E</t>
  </si>
  <si>
    <t>Number of appraisals provided</t>
  </si>
  <si>
    <t>Topic Data</t>
  </si>
  <si>
    <t>Material Topic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</si>
</sst>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
    <numFmt numFmtId="167" formatCode="_(* #,##0_);_(* \(#,##0\);_(* &quot;-&quot;??_);_(@_)"/>
    <numFmt numFmtId="168" formatCode="_(* #,##0.0_);_(* \(#,##0.0\);_(* &quot;-&quot;??_);_(@_)"/>
    <numFmt numFmtId="169" formatCode="_-* #,##0_-;\-* #,##0_-;_-* &quot;-&quot;??_-;_-@_-"/>
    <numFmt numFmtId="170" formatCode="_-* #,##0.0_-;\-* #,##0.0_-;_-* &quot;-&quot;??_-;_-@_-"/>
    <numFmt numFmtId="171" formatCode="&quot;$&quot;#,##0.00"/>
    <numFmt numFmtId="172" formatCode="_-&quot;$&quot;* #,##0_-;\-&quot;$&quot;* #,##0_-;_-&quot;$&quot;* &quot;-&quot;??_-;_-@_-"/>
    <numFmt numFmtId="173" formatCode="_(&quot;$&quot;* #,##0_);_(&quot;$&quot;* \(#,##0\);_(&quot;$&quot;* &quot;-&quot;??_);_(@_)"/>
  </numFmts>
  <fonts count="78">
    <font>
      <sz val="11"/>
      <color theme="1"/>
      <name val="Calibri"/>
      <family val="2"/>
      <scheme val="minor"/>
    </font>
    <font>
      <sz val="11"/>
      <color theme="1"/>
      <name val="Calibri"/>
      <family val="2"/>
      <scheme val="minor"/>
    </font>
    <font>
      <u/>
      <sz val="11"/>
      <color theme="10"/>
      <name val="Calibri"/>
      <family val="2"/>
      <scheme val="minor"/>
    </font>
    <font>
      <sz val="9"/>
      <color theme="1"/>
      <name val="Arial"/>
      <family val="2"/>
    </font>
    <font>
      <sz val="11"/>
      <color theme="1"/>
      <name val="Arial"/>
      <family val="2"/>
    </font>
    <font>
      <sz val="9"/>
      <color theme="0"/>
      <name val="Arial"/>
      <family val="2"/>
    </font>
    <font>
      <sz val="26"/>
      <color theme="0"/>
      <name val="Arial"/>
      <family val="2"/>
    </font>
    <font>
      <sz val="8"/>
      <color theme="3" tint="-0.249977111117893"/>
      <name val="Arial"/>
      <family val="2"/>
    </font>
    <font>
      <b/>
      <sz val="10"/>
      <color rgb="FF68CEF3"/>
      <name val="Arial"/>
      <family val="2"/>
    </font>
    <font>
      <sz val="8"/>
      <color rgb="FF013C5B"/>
      <name val="Arial"/>
      <family val="2"/>
    </font>
    <font>
      <i/>
      <sz val="11"/>
      <color rgb="FF013C5B"/>
      <name val="Arial"/>
      <family val="2"/>
    </font>
    <font>
      <sz val="11"/>
      <color rgb="FF013C5B"/>
      <name val="Arial"/>
      <family val="2"/>
    </font>
    <font>
      <sz val="24"/>
      <color rgb="FF013C5B"/>
      <name val="Arial"/>
      <family val="2"/>
    </font>
    <font>
      <b/>
      <sz val="8"/>
      <color rgb="FF013C5B"/>
      <name val="Arial"/>
      <family val="2"/>
    </font>
    <font>
      <sz val="12"/>
      <color theme="0"/>
      <name val="Arial"/>
      <family val="2"/>
    </font>
    <font>
      <b/>
      <sz val="10"/>
      <color theme="0"/>
      <name val="Arial"/>
      <family val="2"/>
    </font>
    <font>
      <sz val="11"/>
      <color theme="0"/>
      <name val="Arial"/>
      <family val="2"/>
    </font>
    <font>
      <b/>
      <sz val="8"/>
      <color theme="8" tint="-0.249977111117893"/>
      <name val="Arial"/>
      <family val="2"/>
    </font>
    <font>
      <sz val="8"/>
      <color theme="8" tint="-0.249977111117893"/>
      <name val="Arial"/>
      <family val="2"/>
    </font>
    <font>
      <i/>
      <sz val="8"/>
      <color theme="1" tint="0.249977111117893"/>
      <name val="Arial"/>
      <family val="2"/>
    </font>
    <font>
      <b/>
      <sz val="10"/>
      <color rgb="FF003C5A"/>
      <name val="Arial"/>
      <family val="2"/>
    </font>
    <font>
      <sz val="8"/>
      <color rgb="FF003C5A"/>
      <name val="Arial"/>
      <family val="2"/>
    </font>
    <font>
      <sz val="8"/>
      <color theme="1" tint="0.249977111117893"/>
      <name val="Arial"/>
      <family val="2"/>
    </font>
    <font>
      <sz val="12"/>
      <color theme="1"/>
      <name val="Calibri"/>
      <family val="2"/>
      <scheme val="minor"/>
    </font>
    <font>
      <sz val="12"/>
      <color rgb="FF000000"/>
      <name val="Calibri"/>
      <family val="2"/>
    </font>
    <font>
      <sz val="10"/>
      <name val="Arial"/>
      <family val="2"/>
    </font>
    <font>
      <b/>
      <sz val="8"/>
      <color theme="3" tint="-0.249977111117893"/>
      <name val="Arial"/>
      <family val="2"/>
    </font>
    <font>
      <b/>
      <sz val="8"/>
      <color theme="1" tint="0.249977111117893"/>
      <name val="Arial"/>
      <family val="2"/>
    </font>
    <font>
      <b/>
      <sz val="8"/>
      <color rgb="FF003C5A"/>
      <name val="Arial"/>
      <family val="2"/>
    </font>
    <font>
      <i/>
      <sz val="8"/>
      <color theme="8" tint="-0.249977111117893"/>
      <name val="Arial"/>
      <family val="2"/>
    </font>
    <font>
      <sz val="8"/>
      <color theme="1" tint="0.34998626667073579"/>
      <name val="Arial"/>
      <family val="2"/>
    </font>
    <font>
      <b/>
      <sz val="8"/>
      <color rgb="FF0064A9"/>
      <name val="Arial"/>
      <family val="2"/>
    </font>
    <font>
      <sz val="8"/>
      <color theme="1" tint="0.14999847407452621"/>
      <name val="Arial"/>
      <family val="2"/>
    </font>
    <font>
      <b/>
      <u/>
      <sz val="8"/>
      <color rgb="FF003C5A"/>
      <name val="Arial"/>
      <family val="2"/>
    </font>
    <font>
      <i/>
      <sz val="8"/>
      <color rgb="FFFF0000"/>
      <name val="Arial"/>
      <family val="2"/>
    </font>
    <font>
      <i/>
      <sz val="8"/>
      <color theme="3" tint="-0.249977111117893"/>
      <name val="Arial"/>
      <family val="2"/>
    </font>
    <font>
      <i/>
      <sz val="8"/>
      <color rgb="FFC00000"/>
      <name val="Arial"/>
      <family val="2"/>
    </font>
    <font>
      <i/>
      <sz val="8"/>
      <color rgb="FF013C5B"/>
      <name val="Arial"/>
      <family val="2"/>
    </font>
    <font>
      <b/>
      <sz val="12"/>
      <color rgb="FF013C5B"/>
      <name val="Calibri"/>
      <family val="2"/>
      <scheme val="minor"/>
    </font>
    <font>
      <i/>
      <sz val="8"/>
      <color theme="0" tint="-0.34998626667073579"/>
      <name val="Wingdings"/>
      <charset val="2"/>
    </font>
    <font>
      <sz val="9"/>
      <color theme="1" tint="0.249977111117893"/>
      <name val="Arial"/>
      <family val="2"/>
    </font>
    <font>
      <i/>
      <sz val="8"/>
      <color theme="0" tint="-0.34998626667073579"/>
      <name val="Arial"/>
      <family val="2"/>
    </font>
    <font>
      <i/>
      <sz val="8"/>
      <color theme="1" tint="0.34998626667073579"/>
      <name val="Arial"/>
      <family val="2"/>
    </font>
    <font>
      <b/>
      <sz val="11"/>
      <color rgb="FF013C5B"/>
      <name val="Calibri"/>
      <family val="2"/>
      <scheme val="minor"/>
    </font>
    <font>
      <i/>
      <sz val="8"/>
      <color theme="1" tint="0.34998626667073579"/>
      <name val="Wingdings"/>
      <charset val="2"/>
    </font>
    <font>
      <b/>
      <sz val="12"/>
      <color rgb="FF71C5E8"/>
      <name val="Calibri"/>
      <family val="2"/>
      <scheme val="minor"/>
    </font>
    <font>
      <b/>
      <sz val="12"/>
      <color rgb="FF0064A9"/>
      <name val="Calibri"/>
      <family val="2"/>
      <scheme val="minor"/>
    </font>
    <font>
      <b/>
      <sz val="12"/>
      <color rgb="FF013C5A"/>
      <name val="Calibri"/>
      <family val="2"/>
      <scheme val="minor"/>
    </font>
    <font>
      <b/>
      <sz val="12"/>
      <color rgb="FF93D3ED"/>
      <name val="Calibri"/>
      <family val="2"/>
      <scheme val="minor"/>
    </font>
    <font>
      <vertAlign val="superscript"/>
      <sz val="8"/>
      <color theme="1" tint="0.249977111117893"/>
      <name val="Arial"/>
      <family val="2"/>
    </font>
    <font>
      <sz val="7"/>
      <color rgb="FF013C5B"/>
      <name val="Arial"/>
      <family val="2"/>
    </font>
    <font>
      <sz val="12"/>
      <color theme="1"/>
      <name val="Verdana"/>
      <family val="2"/>
    </font>
    <font>
      <sz val="12"/>
      <color theme="0"/>
      <name val="Verdana"/>
      <family val="2"/>
    </font>
    <font>
      <sz val="8"/>
      <color rgb="FF0080C4"/>
      <name val="Arial"/>
      <family val="2"/>
    </font>
    <font>
      <sz val="8"/>
      <color rgb="FF002D44"/>
      <name val="Arial"/>
      <family val="2"/>
    </font>
    <font>
      <b/>
      <sz val="8"/>
      <color rgb="FF002D44"/>
      <name val="Arial"/>
      <family val="2"/>
    </font>
    <font>
      <i/>
      <sz val="8"/>
      <color rgb="FF002D44"/>
      <name val="Arial"/>
      <family val="2"/>
    </font>
    <font>
      <b/>
      <vertAlign val="superscript"/>
      <sz val="8"/>
      <color rgb="FF002D44"/>
      <name val="Arial"/>
      <family val="2"/>
    </font>
    <font>
      <sz val="8"/>
      <name val="Calibri"/>
      <family val="2"/>
      <scheme val="minor"/>
    </font>
    <font>
      <b/>
      <sz val="8"/>
      <color theme="1"/>
      <name val="Arial"/>
      <family val="2"/>
    </font>
    <font>
      <b/>
      <sz val="8"/>
      <color rgb="FF0080C4"/>
      <name val="Arial"/>
      <family val="2"/>
    </font>
    <font>
      <sz val="8"/>
      <color rgb="FF0070C0"/>
      <name val="Arial"/>
      <family val="2"/>
    </font>
    <font>
      <b/>
      <sz val="8"/>
      <color rgb="FF0070C0"/>
      <name val="Arial"/>
      <family val="2"/>
    </font>
    <font>
      <i/>
      <sz val="8"/>
      <color rgb="FF0070C0"/>
      <name val="Arial"/>
      <family val="2"/>
    </font>
    <font>
      <sz val="8"/>
      <color rgb="FF002060"/>
      <name val="Arial"/>
      <family val="2"/>
    </font>
    <font>
      <b/>
      <sz val="8"/>
      <color rgb="FF002060"/>
      <name val="Arial"/>
      <family val="2"/>
    </font>
    <font>
      <sz val="8"/>
      <color theme="3" tint="0.249977111117893"/>
      <name val="Arial"/>
      <family val="2"/>
    </font>
    <font>
      <sz val="8"/>
      <color theme="5"/>
      <name val="Arial"/>
      <family val="2"/>
    </font>
    <font>
      <i/>
      <sz val="8"/>
      <color theme="5"/>
      <name val="Arial"/>
      <family val="2"/>
    </font>
    <font>
      <b/>
      <sz val="8"/>
      <color theme="5"/>
      <name val="Arial"/>
      <family val="2"/>
    </font>
    <font>
      <b/>
      <sz val="8"/>
      <color theme="1" tint="0.34998626667073579"/>
      <name val="Arial"/>
      <family val="2"/>
    </font>
    <font>
      <b/>
      <sz val="8"/>
      <color theme="5" tint="0.249977111117893"/>
      <name val="Arial"/>
      <family val="2"/>
    </font>
    <font>
      <sz val="8"/>
      <color theme="4" tint="-0.499984740745262"/>
      <name val="Arial"/>
      <family val="2"/>
    </font>
    <font>
      <sz val="8"/>
      <color theme="4"/>
      <name val="Arial"/>
      <family val="2"/>
    </font>
    <font>
      <i/>
      <sz val="8"/>
      <color theme="4"/>
      <name val="Arial"/>
      <family val="2"/>
    </font>
    <font>
      <b/>
      <i/>
      <sz val="8"/>
      <color theme="3" tint="-0.249977111117893"/>
      <name val="Arial"/>
      <family val="2"/>
    </font>
    <font>
      <b/>
      <vertAlign val="superscript"/>
      <sz val="8"/>
      <color theme="8" tint="-0.249977111117893"/>
      <name val="Arial"/>
      <family val="2"/>
    </font>
    <font>
      <sz val="8"/>
      <color rgb="FFFF0000"/>
      <name val="Arial"/>
      <family val="2"/>
    </font>
  </fonts>
  <fills count="14">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rgb="FFEEF9FD"/>
        <bgColor indexed="64"/>
      </patternFill>
    </fill>
    <fill>
      <patternFill patternType="solid">
        <fgColor rgb="FF013C5B"/>
        <bgColor indexed="64"/>
      </patternFill>
    </fill>
    <fill>
      <patternFill patternType="solid">
        <fgColor rgb="FF003C5A"/>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FFFFFF"/>
        <bgColor rgb="FF000000"/>
      </patternFill>
    </fill>
    <fill>
      <patternFill patternType="solid">
        <fgColor rgb="FFFFFF00"/>
        <bgColor indexed="64"/>
      </patternFill>
    </fill>
    <fill>
      <patternFill patternType="solid">
        <fgColor rgb="FF7030A0"/>
        <bgColor indexed="64"/>
      </patternFill>
    </fill>
    <fill>
      <patternFill patternType="solid">
        <fgColor theme="0" tint="-0.34998626667073579"/>
        <bgColor indexed="65"/>
      </patternFill>
    </fill>
  </fills>
  <borders count="43">
    <border>
      <left/>
      <right/>
      <top/>
      <bottom/>
      <diagonal/>
    </border>
    <border>
      <left/>
      <right/>
      <top style="thin">
        <color theme="0"/>
      </top>
      <bottom/>
      <diagonal/>
    </border>
    <border>
      <left/>
      <right/>
      <top style="thin">
        <color theme="0" tint="-4.9989318521683403E-2"/>
      </top>
      <bottom/>
      <diagonal/>
    </border>
    <border>
      <left/>
      <right/>
      <top style="thin">
        <color theme="0" tint="-0.14999847407452621"/>
      </top>
      <bottom/>
      <diagonal/>
    </border>
    <border>
      <left/>
      <right/>
      <top style="thin">
        <color theme="0"/>
      </top>
      <bottom style="thin">
        <color theme="0"/>
      </bottom>
      <diagonal/>
    </border>
    <border>
      <left/>
      <right style="thin">
        <color theme="0" tint="-0.14999847407452621"/>
      </right>
      <top style="thin">
        <color theme="0" tint="-0.14999847407452621"/>
      </top>
      <bottom/>
      <diagonal/>
    </border>
    <border>
      <left style="thin">
        <color theme="0" tint="-0.14999847407452621"/>
      </left>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style="thin">
        <color theme="0" tint="-0.14999847407452621"/>
      </left>
      <right/>
      <top style="thin">
        <color theme="0"/>
      </top>
      <bottom style="thin">
        <color theme="0"/>
      </bottom>
      <diagonal/>
    </border>
    <border>
      <left/>
      <right style="thin">
        <color theme="0" tint="-0.14999847407452621"/>
      </right>
      <top/>
      <bottom/>
      <diagonal/>
    </border>
    <border>
      <left/>
      <right style="thin">
        <color theme="0" tint="-0.14999847407452621"/>
      </right>
      <top style="thin">
        <color theme="0"/>
      </top>
      <bottom style="thin">
        <color theme="0"/>
      </bottom>
      <diagonal/>
    </border>
    <border>
      <left style="thin">
        <color theme="0" tint="-0.14999847407452621"/>
      </left>
      <right/>
      <top style="thin">
        <color theme="0" tint="-0.14999847407452621"/>
      </top>
      <bottom/>
      <diagonal/>
    </border>
    <border>
      <left/>
      <right style="thin">
        <color theme="0" tint="-0.14999847407452621"/>
      </right>
      <top/>
      <bottom style="thin">
        <color theme="0" tint="-0.14999847407452621"/>
      </bottom>
      <diagonal/>
    </border>
    <border>
      <left style="thin">
        <color theme="0" tint="-0.14999847407452621"/>
      </left>
      <right/>
      <top style="medium">
        <color rgb="FF013C5B"/>
      </top>
      <bottom style="medium">
        <color rgb="FF013C5B"/>
      </bottom>
      <diagonal/>
    </border>
    <border>
      <left/>
      <right/>
      <top style="medium">
        <color rgb="FF013C5B"/>
      </top>
      <bottom style="medium">
        <color rgb="FF013C5B"/>
      </bottom>
      <diagonal/>
    </border>
    <border>
      <left/>
      <right style="thin">
        <color theme="0" tint="-0.14999847407452621"/>
      </right>
      <top style="medium">
        <color rgb="FF013C5B"/>
      </top>
      <bottom style="medium">
        <color rgb="FF013C5B"/>
      </bottom>
      <diagonal/>
    </border>
    <border>
      <left/>
      <right/>
      <top style="thin">
        <color theme="0" tint="-4.9989318521683403E-2"/>
      </top>
      <bottom style="thin">
        <color theme="0" tint="-4.9989318521683403E-2"/>
      </bottom>
      <diagonal/>
    </border>
    <border>
      <left/>
      <right/>
      <top/>
      <bottom style="thin">
        <color theme="0" tint="-4.9989318521683403E-2"/>
      </bottom>
      <diagonal/>
    </border>
    <border>
      <left/>
      <right/>
      <top style="thin">
        <color theme="0" tint="-0.249977111117893"/>
      </top>
      <bottom/>
      <diagonal/>
    </border>
    <border>
      <left/>
      <right/>
      <top style="thin">
        <color theme="0" tint="-0.249977111117893"/>
      </top>
      <bottom style="double">
        <color theme="0" tint="-0.249977111117893"/>
      </bottom>
      <diagonal/>
    </border>
    <border>
      <left/>
      <right/>
      <top/>
      <bottom style="thin">
        <color theme="0" tint="-0.249977111117893"/>
      </bottom>
      <diagonal/>
    </border>
    <border>
      <left/>
      <right/>
      <top/>
      <bottom style="thin">
        <color theme="0"/>
      </bottom>
      <diagonal/>
    </border>
    <border>
      <left/>
      <right/>
      <top/>
      <bottom style="double">
        <color theme="0" tint="-0.249977111117893"/>
      </bottom>
      <diagonal/>
    </border>
    <border>
      <left/>
      <right/>
      <top style="double">
        <color theme="0" tint="-0.249977111117893"/>
      </top>
      <bottom style="thin">
        <color theme="0" tint="-0.14999847407452621"/>
      </bottom>
      <diagonal/>
    </border>
    <border>
      <left/>
      <right style="thin">
        <color theme="0" tint="-0.14996795556505021"/>
      </right>
      <top style="thin">
        <color theme="0" tint="-0.14999847407452621"/>
      </top>
      <bottom/>
      <diagonal/>
    </border>
    <border>
      <left/>
      <right style="thin">
        <color theme="0" tint="-0.14996795556505021"/>
      </right>
      <top/>
      <bottom/>
      <diagonal/>
    </border>
    <border>
      <left/>
      <right style="thin">
        <color theme="0" tint="-0.14996795556505021"/>
      </right>
      <top style="medium">
        <color rgb="FF013C5B"/>
      </top>
      <bottom style="medium">
        <color rgb="FF013C5B"/>
      </bottom>
      <diagonal/>
    </border>
    <border>
      <left/>
      <right style="thin">
        <color theme="0" tint="-0.14996795556505021"/>
      </right>
      <top style="thin">
        <color theme="0"/>
      </top>
      <bottom style="thin">
        <color theme="0"/>
      </bottom>
      <diagonal/>
    </border>
    <border>
      <left/>
      <right style="thin">
        <color theme="0" tint="-0.14996795556505021"/>
      </right>
      <top/>
      <bottom style="thin">
        <color theme="0" tint="-0.14999847407452621"/>
      </bottom>
      <diagonal/>
    </border>
    <border>
      <left/>
      <right/>
      <top style="thin">
        <color rgb="FFBFBFBF"/>
      </top>
      <bottom/>
      <diagonal/>
    </border>
    <border>
      <left/>
      <right/>
      <top style="thin">
        <color rgb="FFF2F2F2"/>
      </top>
      <bottom/>
      <diagonal/>
    </border>
    <border>
      <left/>
      <right/>
      <top style="thin">
        <color rgb="FFF2F2F2"/>
      </top>
      <bottom style="thin">
        <color rgb="FFF2F2F2"/>
      </bottom>
      <diagonal/>
    </border>
    <border>
      <left/>
      <right/>
      <top style="thin">
        <color rgb="FFF2F2F2"/>
      </top>
      <bottom style="thin">
        <color theme="0" tint="-4.9989318521683403E-2"/>
      </bottom>
      <diagonal/>
    </border>
    <border>
      <left/>
      <right/>
      <top style="thin">
        <color theme="2" tint="-9.9978637043366805E-2"/>
      </top>
      <bottom/>
      <diagonal/>
    </border>
    <border>
      <left/>
      <right/>
      <top/>
      <bottom style="double">
        <color theme="2" tint="-9.9978637043366805E-2"/>
      </bottom>
      <diagonal/>
    </border>
    <border>
      <left/>
      <right style="thin">
        <color theme="0" tint="-0.14999847407452621"/>
      </right>
      <top/>
      <bottom style="thin">
        <color theme="0"/>
      </bottom>
      <diagonal/>
    </border>
    <border>
      <left/>
      <right/>
      <top/>
      <bottom style="double">
        <color theme="0" tint="-0.34998626667073579"/>
      </bottom>
      <diagonal/>
    </border>
    <border>
      <left/>
      <right/>
      <top/>
      <bottom style="thin">
        <color theme="0" tint="-0.34998626667073579"/>
      </bottom>
      <diagonal/>
    </border>
    <border>
      <left/>
      <right/>
      <top/>
      <bottom style="thin">
        <color theme="2" tint="-9.9978637043366805E-2"/>
      </bottom>
      <diagonal/>
    </border>
    <border>
      <left/>
      <right/>
      <top style="thin">
        <color theme="2" tint="-9.9978637043366805E-2"/>
      </top>
      <bottom style="double">
        <color theme="2" tint="-9.9978637043366805E-2"/>
      </bottom>
      <diagonal/>
    </border>
    <border>
      <left/>
      <right/>
      <top style="thin">
        <color theme="2" tint="-9.9978637043366805E-2"/>
      </top>
      <bottom style="thin">
        <color theme="0" tint="-0.249977111117893"/>
      </bottom>
      <diagonal/>
    </border>
    <border>
      <left/>
      <right/>
      <top style="thin">
        <color theme="0" tint="-0.249977111117893"/>
      </top>
      <bottom style="thin">
        <color theme="2" tint="-9.9978637043366805E-2"/>
      </bottom>
      <diagonal/>
    </border>
  </borders>
  <cellStyleXfs count="28">
    <xf numFmtId="0" fontId="0" fillId="0" borderId="0"/>
    <xf numFmtId="0" fontId="1" fillId="2" borderId="0" applyNumberFormat="0" applyBorder="0" applyAlignment="0" applyProtection="0"/>
    <xf numFmtId="0" fontId="2" fillId="0" borderId="0" applyNumberForma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23" fillId="0" borderId="0"/>
    <xf numFmtId="43" fontId="1" fillId="0" borderId="0" applyFont="0" applyFill="0" applyBorder="0" applyAlignment="0" applyProtection="0"/>
    <xf numFmtId="0" fontId="1" fillId="0" borderId="0"/>
    <xf numFmtId="0" fontId="24" fillId="0" borderId="0"/>
    <xf numFmtId="43" fontId="24" fillId="0" borderId="0" applyFont="0" applyFill="0" applyBorder="0" applyAlignment="0" applyProtection="0"/>
    <xf numFmtId="0" fontId="25" fillId="0" borderId="0"/>
    <xf numFmtId="4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0" fontId="52" fillId="13" borderId="0" applyNumberFormat="0" applyBorder="0">
      <alignment vertical="center" wrapText="1"/>
    </xf>
    <xf numFmtId="164" fontId="1" fillId="0" borderId="0" applyFont="0" applyFill="0" applyBorder="0" applyAlignment="0" applyProtection="0"/>
    <xf numFmtId="0" fontId="52" fillId="12" borderId="0">
      <alignment vertical="center" wrapText="1"/>
    </xf>
    <xf numFmtId="49" fontId="51" fillId="0" borderId="0">
      <alignment vertical="center"/>
    </xf>
    <xf numFmtId="9" fontId="23" fillId="0" borderId="0" applyFont="0" applyFill="0" applyBorder="0" applyAlignment="0" applyProtection="0"/>
  </cellStyleXfs>
  <cellXfs count="836">
    <xf numFmtId="0" fontId="0" fillId="0" borderId="0" xfId="0"/>
    <xf numFmtId="0" fontId="3" fillId="0" borderId="0" xfId="0" applyFont="1" applyAlignment="1">
      <alignment vertical="center"/>
    </xf>
    <xf numFmtId="0" fontId="4" fillId="0" borderId="0" xfId="0" applyFont="1" applyAlignment="1">
      <alignment vertical="center"/>
    </xf>
    <xf numFmtId="0" fontId="4" fillId="0" borderId="1" xfId="0" applyFont="1" applyBorder="1" applyAlignment="1">
      <alignment vertical="center"/>
    </xf>
    <xf numFmtId="0" fontId="7" fillId="0" borderId="0" xfId="0" applyFont="1" applyAlignment="1">
      <alignment vertical="center"/>
    </xf>
    <xf numFmtId="0" fontId="7" fillId="3" borderId="0" xfId="0" applyFont="1" applyFill="1" applyAlignment="1">
      <alignment vertical="center"/>
    </xf>
    <xf numFmtId="0" fontId="7" fillId="3" borderId="1" xfId="0" applyFont="1" applyFill="1" applyBorder="1" applyAlignment="1">
      <alignment vertical="center"/>
    </xf>
    <xf numFmtId="0" fontId="7" fillId="3" borderId="0" xfId="0" applyFont="1" applyFill="1"/>
    <xf numFmtId="0" fontId="7" fillId="3" borderId="0" xfId="0" applyFont="1" applyFill="1" applyAlignment="1">
      <alignment horizontal="left" vertical="top"/>
    </xf>
    <xf numFmtId="0" fontId="7" fillId="4" borderId="4" xfId="0" applyFont="1" applyFill="1" applyBorder="1" applyAlignment="1">
      <alignment horizontal="left" vertical="top"/>
    </xf>
    <xf numFmtId="0" fontId="7" fillId="4" borderId="4" xfId="0" applyFont="1" applyFill="1" applyBorder="1" applyAlignment="1">
      <alignment vertical="center"/>
    </xf>
    <xf numFmtId="0" fontId="8" fillId="4" borderId="4" xfId="0" applyFont="1" applyFill="1" applyBorder="1" applyAlignment="1">
      <alignment vertical="center"/>
    </xf>
    <xf numFmtId="0" fontId="7" fillId="4" borderId="11" xfId="0" applyFont="1" applyFill="1" applyBorder="1" applyAlignment="1">
      <alignment vertical="center"/>
    </xf>
    <xf numFmtId="0" fontId="7" fillId="3" borderId="6" xfId="0" applyFont="1" applyFill="1" applyBorder="1" applyAlignment="1">
      <alignment vertical="center"/>
    </xf>
    <xf numFmtId="0" fontId="7" fillId="3" borderId="10" xfId="0" applyFont="1" applyFill="1" applyBorder="1" applyAlignment="1">
      <alignment vertical="center"/>
    </xf>
    <xf numFmtId="0" fontId="8" fillId="4" borderId="9" xfId="0" applyFont="1" applyFill="1" applyBorder="1" applyAlignment="1">
      <alignment horizontal="center" vertical="center"/>
    </xf>
    <xf numFmtId="0" fontId="7" fillId="3" borderId="6" xfId="0" applyFont="1" applyFill="1" applyBorder="1"/>
    <xf numFmtId="0" fontId="7" fillId="3" borderId="0" xfId="0" applyFont="1" applyFill="1" applyAlignment="1">
      <alignment horizontal="left" vertical="top" wrapText="1"/>
    </xf>
    <xf numFmtId="0" fontId="7" fillId="3" borderId="0" xfId="0" applyFont="1" applyFill="1" applyAlignment="1">
      <alignment horizontal="center" vertical="center"/>
    </xf>
    <xf numFmtId="0" fontId="9" fillId="3" borderId="0" xfId="0" applyFont="1" applyFill="1"/>
    <xf numFmtId="0" fontId="9" fillId="3" borderId="6" xfId="0" applyFont="1" applyFill="1" applyBorder="1"/>
    <xf numFmtId="0" fontId="9" fillId="3" borderId="0" xfId="0" applyFont="1" applyFill="1" applyAlignment="1">
      <alignment vertical="center"/>
    </xf>
    <xf numFmtId="0" fontId="9" fillId="3" borderId="10" xfId="0" applyFont="1" applyFill="1" applyBorder="1" applyAlignment="1">
      <alignment vertical="center"/>
    </xf>
    <xf numFmtId="0" fontId="7" fillId="3" borderId="7" xfId="0" applyFont="1" applyFill="1" applyBorder="1" applyAlignment="1">
      <alignment vertical="center"/>
    </xf>
    <xf numFmtId="0" fontId="7" fillId="3" borderId="8" xfId="0" applyFont="1" applyFill="1" applyBorder="1" applyAlignment="1">
      <alignment vertical="center"/>
    </xf>
    <xf numFmtId="0" fontId="7" fillId="3" borderId="8" xfId="0" applyFont="1" applyFill="1" applyBorder="1" applyAlignment="1">
      <alignment horizontal="center" vertical="center"/>
    </xf>
    <xf numFmtId="0" fontId="7" fillId="3" borderId="13" xfId="0" applyFont="1" applyFill="1" applyBorder="1" applyAlignment="1">
      <alignment vertical="center"/>
    </xf>
    <xf numFmtId="0" fontId="5" fillId="0" borderId="6" xfId="0" applyFont="1" applyBorder="1" applyAlignment="1">
      <alignment vertical="center"/>
    </xf>
    <xf numFmtId="0" fontId="3" fillId="0" borderId="0" xfId="0" applyFont="1" applyAlignment="1">
      <alignment horizontal="center" vertical="center"/>
    </xf>
    <xf numFmtId="0" fontId="3" fillId="0" borderId="10" xfId="0" applyFont="1" applyBorder="1" applyAlignment="1">
      <alignment vertical="center"/>
    </xf>
    <xf numFmtId="0" fontId="4" fillId="0" borderId="6" xfId="0" applyFont="1" applyBorder="1" applyAlignment="1">
      <alignment vertical="center"/>
    </xf>
    <xf numFmtId="0" fontId="10" fillId="0" borderId="0" xfId="0" applyFont="1" applyAlignment="1">
      <alignment vertical="center"/>
    </xf>
    <xf numFmtId="0" fontId="11" fillId="0" borderId="0" xfId="0" applyFont="1" applyAlignment="1">
      <alignment horizontal="center" vertical="center"/>
    </xf>
    <xf numFmtId="0" fontId="11" fillId="0" borderId="0" xfId="0" applyFont="1" applyAlignment="1">
      <alignment vertical="center"/>
    </xf>
    <xf numFmtId="0" fontId="11" fillId="0" borderId="10" xfId="0" applyFont="1" applyBorder="1" applyAlignment="1">
      <alignment vertical="center"/>
    </xf>
    <xf numFmtId="0" fontId="7" fillId="0" borderId="12" xfId="0" applyFont="1" applyBorder="1" applyAlignment="1">
      <alignment vertical="center"/>
    </xf>
    <xf numFmtId="0" fontId="7" fillId="0" borderId="3" xfId="0" applyFont="1" applyBorder="1" applyAlignment="1">
      <alignment vertical="center"/>
    </xf>
    <xf numFmtId="0" fontId="7" fillId="0" borderId="5" xfId="0" applyFont="1" applyBorder="1" applyAlignment="1">
      <alignment vertical="center"/>
    </xf>
    <xf numFmtId="0" fontId="12" fillId="0" borderId="0" xfId="0" applyFont="1" applyAlignment="1">
      <alignment vertical="center"/>
    </xf>
    <xf numFmtId="0" fontId="13" fillId="3" borderId="0" xfId="0" applyFont="1" applyFill="1" applyAlignment="1">
      <alignment vertical="center"/>
    </xf>
    <xf numFmtId="0" fontId="6" fillId="5" borderId="14" xfId="0" applyFont="1" applyFill="1" applyBorder="1" applyAlignment="1">
      <alignment horizontal="left" vertical="center"/>
    </xf>
    <xf numFmtId="0" fontId="6" fillId="5" borderId="15" xfId="0" applyFont="1" applyFill="1" applyBorder="1" applyAlignment="1">
      <alignment horizontal="left" vertical="center"/>
    </xf>
    <xf numFmtId="0" fontId="14" fillId="5" borderId="15" xfId="1" applyFont="1" applyFill="1" applyBorder="1" applyAlignment="1">
      <alignment horizontal="left" vertical="center"/>
    </xf>
    <xf numFmtId="0" fontId="15" fillId="5" borderId="15" xfId="1" applyFont="1" applyFill="1" applyBorder="1" applyAlignment="1">
      <alignment horizontal="left" vertical="center"/>
    </xf>
    <xf numFmtId="0" fontId="15" fillId="5" borderId="15" xfId="1" applyFont="1" applyFill="1" applyBorder="1" applyAlignment="1">
      <alignment horizontal="left" vertical="center" wrapText="1"/>
    </xf>
    <xf numFmtId="0" fontId="16" fillId="5" borderId="15" xfId="0" applyFont="1" applyFill="1" applyBorder="1" applyAlignment="1">
      <alignment vertical="center"/>
    </xf>
    <xf numFmtId="0" fontId="16" fillId="5" borderId="16" xfId="0" applyFont="1" applyFill="1" applyBorder="1" applyAlignment="1">
      <alignment vertical="center"/>
    </xf>
    <xf numFmtId="0" fontId="7" fillId="3" borderId="19" xfId="0" applyFont="1" applyFill="1" applyBorder="1" applyAlignment="1">
      <alignment vertical="center"/>
    </xf>
    <xf numFmtId="0" fontId="9" fillId="3" borderId="19" xfId="0" applyFont="1" applyFill="1" applyBorder="1"/>
    <xf numFmtId="0" fontId="20" fillId="4" borderId="4" xfId="0" applyFont="1" applyFill="1" applyBorder="1" applyAlignment="1">
      <alignment vertical="center"/>
    </xf>
    <xf numFmtId="0" fontId="21" fillId="0" borderId="0" xfId="0" applyFont="1" applyAlignment="1">
      <alignment vertical="center"/>
    </xf>
    <xf numFmtId="0" fontId="20" fillId="4" borderId="9" xfId="0" applyFont="1" applyFill="1" applyBorder="1" applyAlignment="1">
      <alignment horizontal="center" vertical="center"/>
    </xf>
    <xf numFmtId="0" fontId="21" fillId="4" borderId="4" xfId="0" applyFont="1" applyFill="1" applyBorder="1" applyAlignment="1">
      <alignment horizontal="left" vertical="top"/>
    </xf>
    <xf numFmtId="0" fontId="21" fillId="4" borderId="4" xfId="0" applyFont="1" applyFill="1" applyBorder="1" applyAlignment="1">
      <alignment vertical="center"/>
    </xf>
    <xf numFmtId="0" fontId="21" fillId="4" borderId="11" xfId="0" applyFont="1" applyFill="1" applyBorder="1" applyAlignment="1">
      <alignment vertical="center"/>
    </xf>
    <xf numFmtId="0" fontId="21" fillId="3" borderId="1" xfId="0" applyFont="1" applyFill="1" applyBorder="1" applyAlignment="1">
      <alignment vertical="center"/>
    </xf>
    <xf numFmtId="0" fontId="7" fillId="3" borderId="20" xfId="0" applyFont="1" applyFill="1" applyBorder="1" applyAlignment="1">
      <alignment vertical="center"/>
    </xf>
    <xf numFmtId="0" fontId="7" fillId="0" borderId="0" xfId="0" applyFont="1" applyAlignment="1">
      <alignment vertical="top"/>
    </xf>
    <xf numFmtId="0" fontId="7" fillId="3" borderId="19" xfId="0" applyFont="1" applyFill="1" applyBorder="1" applyAlignment="1">
      <alignment horizontal="center" vertical="center"/>
    </xf>
    <xf numFmtId="0" fontId="9" fillId="3" borderId="19" xfId="0" applyFont="1" applyFill="1" applyBorder="1" applyAlignment="1">
      <alignment horizontal="center" vertical="center"/>
    </xf>
    <xf numFmtId="0" fontId="9" fillId="3" borderId="2" xfId="0" applyFont="1" applyFill="1" applyBorder="1" applyAlignment="1">
      <alignment vertical="top" wrapText="1"/>
    </xf>
    <xf numFmtId="0" fontId="7" fillId="3" borderId="12" xfId="0" applyFont="1" applyFill="1" applyBorder="1" applyAlignment="1">
      <alignment vertical="center"/>
    </xf>
    <xf numFmtId="0" fontId="7" fillId="3" borderId="3" xfId="0" applyFont="1" applyFill="1" applyBorder="1" applyAlignment="1">
      <alignment vertical="center"/>
    </xf>
    <xf numFmtId="0" fontId="7" fillId="3" borderId="5" xfId="0" applyFont="1" applyFill="1" applyBorder="1" applyAlignment="1">
      <alignment vertical="center"/>
    </xf>
    <xf numFmtId="0" fontId="4" fillId="3" borderId="0" xfId="0" applyFont="1" applyFill="1" applyAlignment="1">
      <alignment vertical="center"/>
    </xf>
    <xf numFmtId="0" fontId="5" fillId="3" borderId="6" xfId="0" applyFont="1" applyFill="1" applyBorder="1" applyAlignment="1">
      <alignment vertical="center"/>
    </xf>
    <xf numFmtId="0" fontId="3" fillId="3" borderId="0" xfId="0" applyFont="1" applyFill="1" applyAlignment="1">
      <alignment vertical="center"/>
    </xf>
    <xf numFmtId="0" fontId="3" fillId="3" borderId="10" xfId="0" applyFont="1" applyFill="1" applyBorder="1" applyAlignment="1">
      <alignment vertical="center"/>
    </xf>
    <xf numFmtId="0" fontId="4" fillId="3" borderId="6" xfId="0" applyFont="1" applyFill="1" applyBorder="1" applyAlignment="1">
      <alignment vertical="center"/>
    </xf>
    <xf numFmtId="0" fontId="10" fillId="3" borderId="0" xfId="0" applyFont="1" applyFill="1" applyAlignment="1">
      <alignment vertical="center"/>
    </xf>
    <xf numFmtId="0" fontId="12" fillId="3" borderId="0" xfId="0" applyFont="1" applyFill="1" applyAlignment="1">
      <alignment vertical="center"/>
    </xf>
    <xf numFmtId="0" fontId="11" fillId="3" borderId="0" xfId="0" applyFont="1" applyFill="1" applyAlignment="1">
      <alignment vertical="center"/>
    </xf>
    <xf numFmtId="0" fontId="11" fillId="3" borderId="10" xfId="0" applyFont="1" applyFill="1" applyBorder="1" applyAlignment="1">
      <alignment vertical="center"/>
    </xf>
    <xf numFmtId="0" fontId="4" fillId="3" borderId="1" xfId="0" applyFont="1" applyFill="1" applyBorder="1" applyAlignment="1">
      <alignment vertical="center"/>
    </xf>
    <xf numFmtId="0" fontId="13" fillId="3" borderId="19" xfId="0" applyFont="1" applyFill="1" applyBorder="1" applyAlignment="1">
      <alignment horizontal="left"/>
    </xf>
    <xf numFmtId="0" fontId="13" fillId="3" borderId="19" xfId="0" applyFont="1" applyFill="1" applyBorder="1" applyAlignment="1">
      <alignment horizontal="center"/>
    </xf>
    <xf numFmtId="0" fontId="6" fillId="6" borderId="14" xfId="0" applyFont="1" applyFill="1" applyBorder="1" applyAlignment="1">
      <alignment horizontal="left" vertical="center"/>
    </xf>
    <xf numFmtId="0" fontId="6" fillId="6" borderId="15" xfId="0" applyFont="1" applyFill="1" applyBorder="1" applyAlignment="1">
      <alignment horizontal="left" vertical="center"/>
    </xf>
    <xf numFmtId="0" fontId="14" fillId="6" borderId="15" xfId="1" applyFont="1" applyFill="1" applyBorder="1" applyAlignment="1">
      <alignment horizontal="left" vertical="center"/>
    </xf>
    <xf numFmtId="0" fontId="15" fillId="6" borderId="15" xfId="1" applyFont="1" applyFill="1" applyBorder="1" applyAlignment="1">
      <alignment horizontal="left" vertical="center" wrapText="1"/>
    </xf>
    <xf numFmtId="0" fontId="16" fillId="6" borderId="15" xfId="0" applyFont="1" applyFill="1" applyBorder="1" applyAlignment="1">
      <alignment vertical="center"/>
    </xf>
    <xf numFmtId="0" fontId="16" fillId="6" borderId="16" xfId="0" applyFont="1" applyFill="1" applyBorder="1" applyAlignment="1">
      <alignment vertical="center"/>
    </xf>
    <xf numFmtId="0" fontId="7" fillId="3" borderId="19" xfId="0" applyFont="1" applyFill="1" applyBorder="1" applyAlignment="1">
      <alignment horizontal="left" vertical="center"/>
    </xf>
    <xf numFmtId="0" fontId="9" fillId="3" borderId="19" xfId="0" applyFont="1" applyFill="1" applyBorder="1" applyAlignment="1">
      <alignment horizontal="left"/>
    </xf>
    <xf numFmtId="167" fontId="7" fillId="3" borderId="19" xfId="0" applyNumberFormat="1" applyFont="1" applyFill="1" applyBorder="1" applyAlignment="1">
      <alignment horizontal="left" vertical="center"/>
    </xf>
    <xf numFmtId="0" fontId="17" fillId="3" borderId="0" xfId="0" applyFont="1" applyFill="1" applyAlignment="1">
      <alignment horizontal="left" vertical="top" wrapText="1"/>
    </xf>
    <xf numFmtId="43" fontId="22" fillId="3" borderId="0" xfId="6" applyFont="1" applyFill="1" applyBorder="1" applyAlignment="1">
      <alignment horizontal="left" vertical="center"/>
    </xf>
    <xf numFmtId="0" fontId="9" fillId="3" borderId="19" xfId="0" applyFont="1" applyFill="1" applyBorder="1" applyAlignment="1">
      <alignment horizontal="left" vertical="center"/>
    </xf>
    <xf numFmtId="167" fontId="22" fillId="3" borderId="0" xfId="6" applyNumberFormat="1" applyFont="1" applyFill="1" applyBorder="1" applyAlignment="1">
      <alignment horizontal="left" vertical="center"/>
    </xf>
    <xf numFmtId="0" fontId="17" fillId="3" borderId="0" xfId="0" applyFont="1" applyFill="1" applyAlignment="1">
      <alignment horizontal="right" vertical="top" wrapText="1"/>
    </xf>
    <xf numFmtId="0" fontId="17" fillId="3" borderId="21" xfId="0" applyFont="1" applyFill="1" applyBorder="1" applyAlignment="1">
      <alignment horizontal="right" vertical="top" wrapText="1"/>
    </xf>
    <xf numFmtId="0" fontId="21" fillId="7" borderId="4" xfId="0" applyFont="1" applyFill="1" applyBorder="1" applyAlignment="1">
      <alignment vertical="center"/>
    </xf>
    <xf numFmtId="0" fontId="21" fillId="8" borderId="4" xfId="0" applyFont="1" applyFill="1" applyBorder="1" applyAlignment="1">
      <alignment vertical="center"/>
    </xf>
    <xf numFmtId="0" fontId="21" fillId="9" borderId="4" xfId="0" applyFont="1" applyFill="1" applyBorder="1" applyAlignment="1">
      <alignment vertical="center"/>
    </xf>
    <xf numFmtId="43" fontId="7" fillId="3" borderId="0" xfId="6" applyFont="1" applyFill="1" applyBorder="1" applyAlignment="1">
      <alignment vertical="center"/>
    </xf>
    <xf numFmtId="167" fontId="26" fillId="3" borderId="0" xfId="0" applyNumberFormat="1" applyFont="1" applyFill="1" applyAlignment="1">
      <alignment vertical="center"/>
    </xf>
    <xf numFmtId="43" fontId="26" fillId="3" borderId="0" xfId="0" applyNumberFormat="1" applyFont="1" applyFill="1" applyAlignment="1">
      <alignment vertical="center"/>
    </xf>
    <xf numFmtId="0" fontId="26" fillId="3" borderId="0" xfId="0" applyFont="1" applyFill="1" applyAlignment="1">
      <alignment vertical="center"/>
    </xf>
    <xf numFmtId="0" fontId="22" fillId="3" borderId="1" xfId="0" applyFont="1" applyFill="1" applyBorder="1" applyAlignment="1">
      <alignment horizontal="left" vertical="center"/>
    </xf>
    <xf numFmtId="0" fontId="19" fillId="3" borderId="1" xfId="0" applyFont="1" applyFill="1" applyBorder="1" applyAlignment="1">
      <alignment horizontal="left" vertical="center" wrapText="1"/>
    </xf>
    <xf numFmtId="167" fontId="22" fillId="3" borderId="0" xfId="6" applyNumberFormat="1" applyFont="1" applyFill="1" applyBorder="1" applyAlignment="1">
      <alignment vertical="center"/>
    </xf>
    <xf numFmtId="0" fontId="28" fillId="0" borderId="1" xfId="0" applyFont="1" applyBorder="1" applyAlignment="1">
      <alignment vertical="center"/>
    </xf>
    <xf numFmtId="0" fontId="29" fillId="3" borderId="18" xfId="0" applyFont="1" applyFill="1" applyBorder="1"/>
    <xf numFmtId="0" fontId="17" fillId="3" borderId="0" xfId="0" applyFont="1" applyFill="1" applyAlignment="1">
      <alignment horizontal="right"/>
    </xf>
    <xf numFmtId="167" fontId="30" fillId="0" borderId="19" xfId="6" applyNumberFormat="1" applyFont="1" applyFill="1" applyBorder="1" applyAlignment="1">
      <alignment horizontal="center" vertical="center"/>
    </xf>
    <xf numFmtId="0" fontId="30" fillId="0" borderId="0" xfId="0" applyFont="1" applyAlignment="1">
      <alignment horizontal="left" vertical="top"/>
    </xf>
    <xf numFmtId="167" fontId="30" fillId="0" borderId="0" xfId="6" applyNumberFormat="1" applyFont="1" applyFill="1" applyBorder="1" applyAlignment="1">
      <alignment vertical="center"/>
    </xf>
    <xf numFmtId="167" fontId="30" fillId="0" borderId="0" xfId="6" applyNumberFormat="1" applyFont="1" applyFill="1" applyBorder="1" applyAlignment="1">
      <alignment horizontal="center" vertical="center"/>
    </xf>
    <xf numFmtId="167" fontId="30" fillId="0" borderId="20" xfId="6" applyNumberFormat="1" applyFont="1" applyFill="1" applyBorder="1" applyAlignment="1">
      <alignment horizontal="left" vertical="top"/>
    </xf>
    <xf numFmtId="0" fontId="30" fillId="0" borderId="0" xfId="0" applyFont="1"/>
    <xf numFmtId="167" fontId="30" fillId="0" borderId="0" xfId="0" applyNumberFormat="1" applyFont="1"/>
    <xf numFmtId="0" fontId="9" fillId="0" borderId="0" xfId="0" applyFont="1"/>
    <xf numFmtId="167" fontId="9" fillId="3" borderId="0" xfId="0" applyNumberFormat="1" applyFont="1" applyFill="1"/>
    <xf numFmtId="167" fontId="9" fillId="0" borderId="0" xfId="0" applyNumberFormat="1" applyFont="1"/>
    <xf numFmtId="167" fontId="29" fillId="3" borderId="18" xfId="0" applyNumberFormat="1" applyFont="1" applyFill="1" applyBorder="1"/>
    <xf numFmtId="167" fontId="17" fillId="3" borderId="0" xfId="0" applyNumberFormat="1" applyFont="1" applyFill="1" applyAlignment="1">
      <alignment horizontal="right"/>
    </xf>
    <xf numFmtId="0" fontId="30" fillId="3" borderId="0" xfId="0" applyFont="1" applyFill="1" applyAlignment="1">
      <alignment horizontal="left" vertical="top"/>
    </xf>
    <xf numFmtId="0" fontId="31" fillId="0" borderId="0" xfId="0" applyFont="1"/>
    <xf numFmtId="0" fontId="32" fillId="0" borderId="0" xfId="0" applyFont="1" applyAlignment="1">
      <alignment horizontal="left" vertical="center"/>
    </xf>
    <xf numFmtId="0" fontId="17" fillId="0" borderId="0" xfId="0" applyFont="1" applyAlignment="1">
      <alignment horizontal="right" vertical="center"/>
    </xf>
    <xf numFmtId="0" fontId="30" fillId="0" borderId="19" xfId="0" applyFont="1" applyBorder="1" applyAlignment="1">
      <alignment vertical="center"/>
    </xf>
    <xf numFmtId="166" fontId="30" fillId="0" borderId="19" xfId="7" applyNumberFormat="1" applyFont="1" applyFill="1" applyBorder="1" applyAlignment="1">
      <alignment vertical="center"/>
    </xf>
    <xf numFmtId="0" fontId="30" fillId="0" borderId="0" xfId="0" applyFont="1" applyAlignment="1">
      <alignment vertical="center"/>
    </xf>
    <xf numFmtId="166" fontId="30" fillId="0" borderId="0" xfId="7" applyNumberFormat="1" applyFont="1" applyFill="1" applyBorder="1" applyAlignment="1">
      <alignment vertical="center"/>
    </xf>
    <xf numFmtId="0" fontId="31" fillId="0" borderId="0" xfId="0" applyFont="1" applyAlignment="1">
      <alignment horizontal="left"/>
    </xf>
    <xf numFmtId="0" fontId="17" fillId="0" borderId="0" xfId="0" applyFont="1" applyAlignment="1">
      <alignment horizontal="right"/>
    </xf>
    <xf numFmtId="0" fontId="13" fillId="0" borderId="19" xfId="0" applyFont="1" applyBorder="1" applyAlignment="1">
      <alignment vertical="center"/>
    </xf>
    <xf numFmtId="0" fontId="31" fillId="0" borderId="19" xfId="0" applyFont="1" applyBorder="1"/>
    <xf numFmtId="0" fontId="30" fillId="0" borderId="0" xfId="6" applyNumberFormat="1" applyFont="1" applyFill="1" applyBorder="1" applyAlignment="1">
      <alignment vertical="center"/>
    </xf>
    <xf numFmtId="0" fontId="30" fillId="0" borderId="0" xfId="6" applyNumberFormat="1" applyFont="1" applyFill="1" applyBorder="1" applyAlignment="1">
      <alignment vertical="top"/>
    </xf>
    <xf numFmtId="0" fontId="30" fillId="0" borderId="19" xfId="6" applyNumberFormat="1" applyFont="1" applyFill="1" applyBorder="1" applyAlignment="1">
      <alignment vertical="center"/>
    </xf>
    <xf numFmtId="169" fontId="30" fillId="0" borderId="20" xfId="6" applyNumberFormat="1" applyFont="1" applyFill="1" applyBorder="1" applyAlignment="1">
      <alignment horizontal="left" vertical="top"/>
    </xf>
    <xf numFmtId="0" fontId="30" fillId="0" borderId="20" xfId="0" applyFont="1" applyBorder="1" applyAlignment="1">
      <alignment vertical="center"/>
    </xf>
    <xf numFmtId="0" fontId="34" fillId="0" borderId="19" xfId="0" applyFont="1" applyBorder="1"/>
    <xf numFmtId="0" fontId="9" fillId="0" borderId="19" xfId="0" applyFont="1" applyBorder="1"/>
    <xf numFmtId="0" fontId="30" fillId="0" borderId="0" xfId="6" applyNumberFormat="1" applyFont="1" applyFill="1" applyBorder="1" applyAlignment="1">
      <alignment horizontal="left" vertical="center"/>
    </xf>
    <xf numFmtId="0" fontId="34" fillId="0" borderId="0" xfId="0" applyFont="1"/>
    <xf numFmtId="0" fontId="31" fillId="0" borderId="0" xfId="0" applyFont="1" applyAlignment="1">
      <alignment horizontal="right"/>
    </xf>
    <xf numFmtId="0" fontId="7" fillId="0" borderId="19" xfId="6" applyNumberFormat="1" applyFont="1" applyFill="1" applyBorder="1" applyAlignment="1">
      <alignment horizontal="left" vertical="center"/>
    </xf>
    <xf numFmtId="0" fontId="7" fillId="0" borderId="19" xfId="0" applyFont="1" applyBorder="1" applyAlignment="1">
      <alignment vertical="center"/>
    </xf>
    <xf numFmtId="170" fontId="7" fillId="0" borderId="19" xfId="6" applyNumberFormat="1" applyFont="1" applyFill="1" applyBorder="1" applyAlignment="1">
      <alignment horizontal="center" vertical="center"/>
    </xf>
    <xf numFmtId="0" fontId="7" fillId="0" borderId="0" xfId="6" applyNumberFormat="1" applyFont="1" applyFill="1" applyBorder="1" applyAlignment="1">
      <alignment horizontal="left" vertical="center"/>
    </xf>
    <xf numFmtId="0" fontId="7" fillId="0" borderId="20" xfId="6" applyNumberFormat="1" applyFont="1" applyFill="1" applyBorder="1" applyAlignment="1">
      <alignment vertical="center"/>
    </xf>
    <xf numFmtId="0" fontId="7" fillId="0" borderId="20" xfId="0" applyFont="1" applyBorder="1" applyAlignment="1">
      <alignment vertical="center"/>
    </xf>
    <xf numFmtId="0" fontId="9" fillId="0" borderId="0" xfId="0" applyFont="1" applyAlignment="1">
      <alignment vertical="center"/>
    </xf>
    <xf numFmtId="0" fontId="17" fillId="0" borderId="0" xfId="0" applyFont="1" applyAlignment="1">
      <alignment horizontal="center"/>
    </xf>
    <xf numFmtId="0" fontId="31" fillId="0" borderId="0" xfId="0" applyFont="1" applyAlignment="1">
      <alignment horizontal="center"/>
    </xf>
    <xf numFmtId="0" fontId="7" fillId="3" borderId="0" xfId="6" applyNumberFormat="1" applyFont="1" applyFill="1" applyBorder="1" applyAlignment="1">
      <alignment vertical="center"/>
    </xf>
    <xf numFmtId="0" fontId="28" fillId="3" borderId="1" xfId="0" applyFont="1" applyFill="1" applyBorder="1" applyAlignment="1">
      <alignment vertical="center"/>
    </xf>
    <xf numFmtId="0" fontId="31" fillId="3" borderId="0" xfId="0" applyFont="1" applyFill="1" applyAlignment="1">
      <alignment horizontal="left"/>
    </xf>
    <xf numFmtId="0" fontId="31" fillId="3" borderId="0" xfId="0" applyFont="1" applyFill="1" applyAlignment="1">
      <alignment horizontal="right"/>
    </xf>
    <xf numFmtId="0" fontId="7" fillId="3" borderId="19" xfId="6" applyNumberFormat="1" applyFont="1" applyFill="1" applyBorder="1" applyAlignment="1">
      <alignment vertical="center"/>
    </xf>
    <xf numFmtId="0" fontId="35" fillId="3" borderId="19" xfId="0" applyFont="1" applyFill="1" applyBorder="1" applyAlignment="1">
      <alignment vertical="center"/>
    </xf>
    <xf numFmtId="0" fontId="35" fillId="3" borderId="19" xfId="0" applyFont="1" applyFill="1" applyBorder="1" applyAlignment="1">
      <alignment vertical="center" wrapText="1"/>
    </xf>
    <xf numFmtId="10" fontId="9" fillId="3" borderId="19" xfId="7" applyNumberFormat="1" applyFont="1" applyFill="1" applyBorder="1" applyAlignment="1">
      <alignment horizontal="right" vertical="center"/>
    </xf>
    <xf numFmtId="0" fontId="35" fillId="3" borderId="0" xfId="0" applyFont="1" applyFill="1" applyAlignment="1">
      <alignment vertical="center"/>
    </xf>
    <xf numFmtId="0" fontId="35" fillId="3" borderId="0" xfId="0" applyFont="1" applyFill="1" applyAlignment="1">
      <alignment vertical="center" wrapText="1"/>
    </xf>
    <xf numFmtId="10" fontId="9" fillId="3" borderId="0" xfId="7" applyNumberFormat="1" applyFont="1" applyFill="1" applyBorder="1" applyAlignment="1">
      <alignment horizontal="right" vertical="center"/>
    </xf>
    <xf numFmtId="0" fontId="7" fillId="3" borderId="19" xfId="6" applyNumberFormat="1" applyFont="1" applyFill="1" applyBorder="1" applyAlignment="1">
      <alignment horizontal="left" vertical="center"/>
    </xf>
    <xf numFmtId="10" fontId="7" fillId="3" borderId="19" xfId="7" applyNumberFormat="1" applyFont="1" applyFill="1" applyBorder="1" applyAlignment="1">
      <alignment horizontal="right" vertical="center"/>
    </xf>
    <xf numFmtId="0" fontId="7" fillId="3" borderId="0" xfId="6" applyNumberFormat="1" applyFont="1" applyFill="1" applyBorder="1" applyAlignment="1">
      <alignment horizontal="left" vertical="center"/>
    </xf>
    <xf numFmtId="10" fontId="7" fillId="3" borderId="0" xfId="7" applyNumberFormat="1" applyFont="1" applyFill="1" applyBorder="1" applyAlignment="1">
      <alignment horizontal="right" vertical="center"/>
    </xf>
    <xf numFmtId="10" fontId="7" fillId="3" borderId="0" xfId="0" applyNumberFormat="1" applyFont="1" applyFill="1" applyAlignment="1">
      <alignment vertical="center"/>
    </xf>
    <xf numFmtId="0" fontId="7" fillId="3" borderId="23" xfId="6" applyNumberFormat="1" applyFont="1" applyFill="1" applyBorder="1" applyAlignment="1">
      <alignment vertical="center"/>
    </xf>
    <xf numFmtId="10" fontId="7" fillId="3" borderId="23" xfId="6" applyNumberFormat="1" applyFont="1" applyFill="1" applyBorder="1" applyAlignment="1">
      <alignment vertical="center"/>
    </xf>
    <xf numFmtId="10" fontId="9" fillId="3" borderId="0" xfId="0" applyNumberFormat="1" applyFont="1" applyFill="1"/>
    <xf numFmtId="0" fontId="36" fillId="3" borderId="0" xfId="0" applyFont="1" applyFill="1"/>
    <xf numFmtId="10" fontId="35" fillId="3" borderId="0" xfId="7" applyNumberFormat="1" applyFont="1" applyFill="1" applyBorder="1" applyAlignment="1">
      <alignment horizontal="right" vertical="center"/>
    </xf>
    <xf numFmtId="0" fontId="31" fillId="0" borderId="0" xfId="0" applyFont="1" applyAlignment="1">
      <alignment horizontal="left" vertical="center"/>
    </xf>
    <xf numFmtId="0" fontId="7" fillId="0" borderId="0" xfId="0" applyFont="1" applyAlignment="1">
      <alignment horizontal="right" vertical="center"/>
    </xf>
    <xf numFmtId="169" fontId="9" fillId="0" borderId="19" xfId="6" applyNumberFormat="1" applyFont="1" applyFill="1" applyBorder="1" applyAlignment="1">
      <alignment horizontal="right" vertical="center"/>
    </xf>
    <xf numFmtId="169" fontId="9" fillId="0" borderId="0" xfId="6" applyNumberFormat="1" applyFont="1" applyFill="1" applyBorder="1" applyAlignment="1">
      <alignment horizontal="right" vertical="center"/>
    </xf>
    <xf numFmtId="169" fontId="9" fillId="0" borderId="20" xfId="6" applyNumberFormat="1" applyFont="1" applyFill="1" applyBorder="1" applyAlignment="1">
      <alignment horizontal="right" vertical="top"/>
    </xf>
    <xf numFmtId="0" fontId="9" fillId="0" borderId="0" xfId="0" applyFont="1" applyAlignment="1">
      <alignment horizontal="right"/>
    </xf>
    <xf numFmtId="0" fontId="26" fillId="3" borderId="6" xfId="0" applyFont="1" applyFill="1" applyBorder="1" applyAlignment="1">
      <alignment horizontal="center" vertical="center"/>
    </xf>
    <xf numFmtId="0" fontId="28" fillId="3" borderId="0" xfId="0" applyFont="1" applyFill="1" applyAlignment="1">
      <alignment vertical="center"/>
    </xf>
    <xf numFmtId="0" fontId="32" fillId="3" borderId="0" xfId="0" applyFont="1" applyFill="1" applyAlignment="1">
      <alignment horizontal="left" vertical="center"/>
    </xf>
    <xf numFmtId="0" fontId="17" fillId="3" borderId="0" xfId="0" applyFont="1" applyFill="1" applyAlignment="1">
      <alignment horizontal="right" vertical="center"/>
    </xf>
    <xf numFmtId="166" fontId="30" fillId="3" borderId="19" xfId="7" applyNumberFormat="1" applyFont="1" applyFill="1" applyBorder="1" applyAlignment="1">
      <alignment horizontal="right" vertical="top"/>
    </xf>
    <xf numFmtId="0" fontId="35" fillId="3" borderId="0" xfId="0" applyFont="1" applyFill="1" applyAlignment="1">
      <alignment horizontal="left" vertical="top"/>
    </xf>
    <xf numFmtId="0" fontId="31" fillId="3" borderId="0" xfId="0" applyFont="1" applyFill="1" applyAlignment="1">
      <alignment horizontal="left" vertical="center"/>
    </xf>
    <xf numFmtId="166" fontId="7" fillId="3" borderId="0" xfId="7" applyNumberFormat="1" applyFont="1" applyFill="1" applyBorder="1" applyAlignment="1">
      <alignment vertical="center"/>
    </xf>
    <xf numFmtId="10" fontId="30" fillId="0" borderId="0" xfId="7" applyNumberFormat="1" applyFont="1" applyFill="1" applyBorder="1" applyAlignment="1">
      <alignment horizontal="right" vertical="top"/>
    </xf>
    <xf numFmtId="10" fontId="30" fillId="0" borderId="0" xfId="0" applyNumberFormat="1" applyFont="1" applyAlignment="1">
      <alignment horizontal="right" vertical="center"/>
    </xf>
    <xf numFmtId="0" fontId="30" fillId="3" borderId="0" xfId="0" applyFont="1" applyFill="1" applyAlignment="1">
      <alignment horizontal="right" vertical="center"/>
    </xf>
    <xf numFmtId="166" fontId="30" fillId="3" borderId="0" xfId="7" applyNumberFormat="1" applyFont="1" applyFill="1" applyBorder="1" applyAlignment="1">
      <alignment horizontal="right" vertical="top"/>
    </xf>
    <xf numFmtId="0" fontId="0" fillId="0" borderId="0" xfId="0" applyAlignment="1">
      <alignment vertical="center" readingOrder="1"/>
    </xf>
    <xf numFmtId="0" fontId="28" fillId="0" borderId="0" xfId="0" applyFont="1" applyAlignment="1">
      <alignment vertical="center"/>
    </xf>
    <xf numFmtId="0" fontId="30" fillId="0" borderId="20" xfId="6" applyNumberFormat="1" applyFont="1" applyFill="1" applyBorder="1" applyAlignment="1">
      <alignment horizontal="left" vertical="center"/>
    </xf>
    <xf numFmtId="43" fontId="30" fillId="0" borderId="19" xfId="6" applyFont="1" applyFill="1" applyBorder="1" applyAlignment="1">
      <alignment vertical="center"/>
    </xf>
    <xf numFmtId="169" fontId="7" fillId="3" borderId="0" xfId="6" applyNumberFormat="1" applyFont="1" applyFill="1" applyBorder="1" applyAlignment="1">
      <alignment horizontal="left" vertical="center"/>
    </xf>
    <xf numFmtId="43" fontId="21" fillId="3" borderId="1" xfId="6" applyFont="1" applyFill="1" applyBorder="1" applyAlignment="1">
      <alignment vertical="center"/>
    </xf>
    <xf numFmtId="0" fontId="7" fillId="0" borderId="0" xfId="0" applyFont="1" applyAlignment="1">
      <alignment horizontal="left" vertical="top"/>
    </xf>
    <xf numFmtId="9" fontId="0" fillId="0" borderId="0" xfId="0" applyNumberFormat="1" applyAlignment="1">
      <alignment vertical="center" readingOrder="1"/>
    </xf>
    <xf numFmtId="0" fontId="9" fillId="3" borderId="0" xfId="0" applyFont="1" applyFill="1" applyAlignment="1">
      <alignment horizontal="right"/>
    </xf>
    <xf numFmtId="169" fontId="9" fillId="3" borderId="19" xfId="6" applyNumberFormat="1" applyFont="1" applyFill="1" applyBorder="1" applyAlignment="1">
      <alignment horizontal="right" vertical="center"/>
    </xf>
    <xf numFmtId="0" fontId="9" fillId="3" borderId="19" xfId="0" applyFont="1" applyFill="1" applyBorder="1" applyAlignment="1">
      <alignment horizontal="right" vertical="center"/>
    </xf>
    <xf numFmtId="169" fontId="9" fillId="3" borderId="0" xfId="6" applyNumberFormat="1" applyFont="1" applyFill="1" applyBorder="1" applyAlignment="1">
      <alignment horizontal="right" vertical="center"/>
    </xf>
    <xf numFmtId="0" fontId="9" fillId="3" borderId="0" xfId="0" applyFont="1" applyFill="1" applyAlignment="1">
      <alignment horizontal="right" vertical="center"/>
    </xf>
    <xf numFmtId="0" fontId="9" fillId="3" borderId="20" xfId="0" applyFont="1" applyFill="1" applyBorder="1" applyAlignment="1">
      <alignment horizontal="left" vertical="top"/>
    </xf>
    <xf numFmtId="0" fontId="37" fillId="3" borderId="0" xfId="0" applyFont="1" applyFill="1" applyAlignment="1">
      <alignment horizontal="left" vertical="top"/>
    </xf>
    <xf numFmtId="10" fontId="9" fillId="0" borderId="24" xfId="0" applyNumberFormat="1" applyFont="1" applyBorder="1" applyAlignment="1">
      <alignment horizontal="right" vertical="center"/>
    </xf>
    <xf numFmtId="0" fontId="7" fillId="3" borderId="0" xfId="0" applyFont="1" applyFill="1" applyAlignment="1">
      <alignment vertical="center" wrapText="1"/>
    </xf>
    <xf numFmtId="0" fontId="26" fillId="3" borderId="1" xfId="0" applyFont="1" applyFill="1" applyBorder="1" applyAlignment="1">
      <alignment horizontal="left" vertical="center"/>
    </xf>
    <xf numFmtId="0" fontId="13" fillId="3" borderId="6" xfId="0" applyFont="1" applyFill="1" applyBorder="1" applyAlignment="1">
      <alignment horizontal="left" vertical="center"/>
    </xf>
    <xf numFmtId="0" fontId="26" fillId="3" borderId="19" xfId="0" applyFont="1" applyFill="1" applyBorder="1" applyAlignment="1">
      <alignment horizontal="left" vertical="center"/>
    </xf>
    <xf numFmtId="0" fontId="13" fillId="0" borderId="19" xfId="0" applyFont="1" applyBorder="1" applyAlignment="1">
      <alignment horizontal="left" vertical="center"/>
    </xf>
    <xf numFmtId="0" fontId="26" fillId="3" borderId="0" xfId="0" applyFont="1" applyFill="1" applyAlignment="1">
      <alignment horizontal="left" vertical="center"/>
    </xf>
    <xf numFmtId="0" fontId="9" fillId="3" borderId="2" xfId="0" applyFont="1" applyFill="1" applyBorder="1" applyAlignment="1">
      <alignment vertical="center" wrapText="1"/>
    </xf>
    <xf numFmtId="0" fontId="20" fillId="4" borderId="1" xfId="0" applyFont="1" applyFill="1" applyBorder="1" applyAlignment="1">
      <alignment vertical="center"/>
    </xf>
    <xf numFmtId="0" fontId="21" fillId="4" borderId="1" xfId="0" applyFont="1" applyFill="1" applyBorder="1" applyAlignment="1">
      <alignment horizontal="left" vertical="top"/>
    </xf>
    <xf numFmtId="0" fontId="21" fillId="4" borderId="1" xfId="0" applyFont="1" applyFill="1" applyBorder="1" applyAlignment="1">
      <alignment vertical="center"/>
    </xf>
    <xf numFmtId="0" fontId="9" fillId="3" borderId="2" xfId="0" applyFont="1" applyFill="1" applyBorder="1" applyAlignment="1">
      <alignment vertical="top"/>
    </xf>
    <xf numFmtId="0" fontId="40" fillId="3" borderId="0" xfId="0" applyFont="1" applyFill="1" applyAlignment="1">
      <alignment vertical="center"/>
    </xf>
    <xf numFmtId="0" fontId="41" fillId="3" borderId="6" xfId="0" applyFont="1" applyFill="1" applyBorder="1" applyAlignment="1">
      <alignment horizontal="right"/>
    </xf>
    <xf numFmtId="0" fontId="41" fillId="3" borderId="6" xfId="0" applyFont="1" applyFill="1" applyBorder="1"/>
    <xf numFmtId="0" fontId="43" fillId="3" borderId="0" xfId="2" applyFont="1" applyFill="1" applyBorder="1" applyAlignment="1"/>
    <xf numFmtId="0" fontId="41" fillId="3" borderId="0" xfId="0" applyFont="1" applyFill="1"/>
    <xf numFmtId="0" fontId="41" fillId="3" borderId="0" xfId="0" applyFont="1" applyFill="1" applyAlignment="1">
      <alignment vertical="center"/>
    </xf>
    <xf numFmtId="0" fontId="39" fillId="3" borderId="6" xfId="0" applyFont="1" applyFill="1" applyBorder="1" applyAlignment="1">
      <alignment horizontal="right"/>
    </xf>
    <xf numFmtId="0" fontId="39" fillId="3" borderId="0" xfId="0" applyFont="1" applyFill="1" applyAlignment="1">
      <alignment horizontal="right"/>
    </xf>
    <xf numFmtId="0" fontId="41" fillId="3" borderId="0" xfId="0" quotePrefix="1" applyFont="1" applyFill="1" applyAlignment="1">
      <alignment horizontal="left"/>
    </xf>
    <xf numFmtId="0" fontId="40" fillId="3" borderId="0" xfId="0" applyFont="1" applyFill="1"/>
    <xf numFmtId="0" fontId="44" fillId="3" borderId="6" xfId="0" applyFont="1" applyFill="1" applyBorder="1" applyAlignment="1">
      <alignment horizontal="right"/>
    </xf>
    <xf numFmtId="0" fontId="44" fillId="3" borderId="0" xfId="0" applyFont="1" applyFill="1" applyAlignment="1">
      <alignment horizontal="right"/>
    </xf>
    <xf numFmtId="0" fontId="42" fillId="3" borderId="0" xfId="0" applyFont="1" applyFill="1" applyAlignment="1">
      <alignment horizontal="left"/>
    </xf>
    <xf numFmtId="0" fontId="41" fillId="3" borderId="0" xfId="0" applyFont="1" applyFill="1" applyAlignment="1">
      <alignment horizontal="right"/>
    </xf>
    <xf numFmtId="0" fontId="41" fillId="3" borderId="0" xfId="0" applyFont="1" applyFill="1" applyAlignment="1">
      <alignment horizontal="center"/>
    </xf>
    <xf numFmtId="0" fontId="3" fillId="3" borderId="0" xfId="0" applyFont="1" applyFill="1" applyAlignment="1">
      <alignment horizontal="center" vertical="center"/>
    </xf>
    <xf numFmtId="0" fontId="20" fillId="4" borderId="9" xfId="0" applyFont="1" applyFill="1" applyBorder="1" applyAlignment="1">
      <alignment horizontal="left" vertical="center"/>
    </xf>
    <xf numFmtId="0" fontId="30" fillId="3" borderId="0" xfId="0" applyFont="1" applyFill="1" applyAlignment="1">
      <alignment horizontal="left" vertical="center"/>
    </xf>
    <xf numFmtId="0" fontId="7" fillId="3" borderId="0" xfId="0" applyFont="1" applyFill="1" applyAlignment="1">
      <alignment horizontal="center" vertical="top"/>
    </xf>
    <xf numFmtId="171" fontId="7" fillId="0" borderId="0" xfId="0" applyNumberFormat="1" applyFont="1" applyAlignment="1">
      <alignment vertical="center"/>
    </xf>
    <xf numFmtId="0" fontId="7" fillId="0" borderId="19" xfId="0" quotePrefix="1" applyFont="1" applyBorder="1" applyAlignment="1">
      <alignment horizontal="right" vertical="center"/>
    </xf>
    <xf numFmtId="0" fontId="28" fillId="0" borderId="0" xfId="0" applyFont="1" applyAlignment="1">
      <alignment vertical="center" wrapText="1"/>
    </xf>
    <xf numFmtId="0" fontId="28" fillId="0" borderId="10" xfId="0" applyFont="1" applyBorder="1" applyAlignment="1">
      <alignment vertical="center" wrapText="1"/>
    </xf>
    <xf numFmtId="1" fontId="30" fillId="0" borderId="0" xfId="6" applyNumberFormat="1" applyFont="1" applyFill="1" applyBorder="1" applyAlignment="1">
      <alignment horizontal="right" vertical="center"/>
    </xf>
    <xf numFmtId="43" fontId="30" fillId="0" borderId="0" xfId="6" applyFont="1" applyFill="1" applyBorder="1" applyAlignment="1">
      <alignment horizontal="left" vertical="center"/>
    </xf>
    <xf numFmtId="0" fontId="30" fillId="0" borderId="23" xfId="6" applyNumberFormat="1" applyFont="1" applyFill="1" applyBorder="1" applyAlignment="1">
      <alignment horizontal="left" vertical="center"/>
    </xf>
    <xf numFmtId="43" fontId="40" fillId="3" borderId="0" xfId="9" applyFont="1" applyFill="1" applyBorder="1" applyAlignment="1">
      <alignment vertical="center"/>
    </xf>
    <xf numFmtId="0" fontId="7" fillId="3" borderId="19" xfId="0" applyFont="1" applyFill="1" applyBorder="1" applyAlignment="1">
      <alignment horizontal="right" vertical="center"/>
    </xf>
    <xf numFmtId="172" fontId="7" fillId="0" borderId="0" xfId="16" applyNumberFormat="1" applyFont="1" applyAlignment="1">
      <alignment vertical="center"/>
    </xf>
    <xf numFmtId="0" fontId="9" fillId="3" borderId="21" xfId="0" applyFont="1" applyFill="1" applyBorder="1"/>
    <xf numFmtId="9" fontId="7" fillId="3" borderId="19" xfId="7" applyFont="1" applyFill="1" applyBorder="1" applyAlignment="1">
      <alignment vertical="center"/>
    </xf>
    <xf numFmtId="9" fontId="7" fillId="3" borderId="0" xfId="7" applyFont="1" applyFill="1" applyAlignment="1">
      <alignment vertical="center"/>
    </xf>
    <xf numFmtId="9" fontId="9" fillId="0" borderId="20" xfId="7" applyFont="1" applyFill="1" applyBorder="1" applyAlignment="1">
      <alignment horizontal="right" vertical="top"/>
    </xf>
    <xf numFmtId="0" fontId="22" fillId="3" borderId="0" xfId="6" applyNumberFormat="1" applyFont="1" applyFill="1" applyBorder="1" applyAlignment="1">
      <alignment horizontal="center" vertical="center"/>
    </xf>
    <xf numFmtId="43" fontId="7" fillId="3" borderId="0" xfId="6" applyFont="1" applyFill="1" applyBorder="1" applyAlignment="1">
      <alignment horizontal="center"/>
    </xf>
    <xf numFmtId="43" fontId="22" fillId="3" borderId="0" xfId="6" applyFont="1" applyFill="1" applyBorder="1" applyAlignment="1">
      <alignment horizontal="center"/>
    </xf>
    <xf numFmtId="167" fontId="7" fillId="3" borderId="19" xfId="0" applyNumberFormat="1" applyFont="1" applyFill="1" applyBorder="1" applyAlignment="1">
      <alignment vertical="center"/>
    </xf>
    <xf numFmtId="0" fontId="9" fillId="3" borderId="19" xfId="0" applyFont="1" applyFill="1" applyBorder="1" applyAlignment="1">
      <alignment horizontal="center"/>
    </xf>
    <xf numFmtId="0" fontId="18" fillId="3" borderId="21" xfId="0" applyFont="1" applyFill="1" applyBorder="1" applyAlignment="1">
      <alignment vertical="top" wrapText="1"/>
    </xf>
    <xf numFmtId="43" fontId="22" fillId="3" borderId="0" xfId="6" applyFont="1" applyFill="1" applyBorder="1" applyAlignment="1">
      <alignment vertical="center"/>
    </xf>
    <xf numFmtId="0" fontId="19" fillId="3" borderId="0" xfId="0" applyFont="1" applyFill="1" applyAlignment="1">
      <alignment horizontal="left" vertical="center" wrapText="1"/>
    </xf>
    <xf numFmtId="167" fontId="22" fillId="3" borderId="0" xfId="6" applyNumberFormat="1" applyFont="1" applyFill="1" applyBorder="1" applyAlignment="1">
      <alignment horizontal="left"/>
    </xf>
    <xf numFmtId="167" fontId="22" fillId="3" borderId="0" xfId="6" applyNumberFormat="1" applyFont="1" applyFill="1" applyAlignment="1">
      <alignment horizontal="right" vertical="center"/>
    </xf>
    <xf numFmtId="167" fontId="7" fillId="3" borderId="0" xfId="6" applyNumberFormat="1" applyFont="1" applyFill="1" applyBorder="1" applyAlignment="1">
      <alignment horizontal="left" vertical="center"/>
    </xf>
    <xf numFmtId="0" fontId="26" fillId="3" borderId="23" xfId="0" applyFont="1" applyFill="1" applyBorder="1" applyAlignment="1">
      <alignment vertical="center"/>
    </xf>
    <xf numFmtId="0" fontId="7" fillId="3" borderId="23" xfId="0" applyFont="1" applyFill="1" applyBorder="1" applyAlignment="1">
      <alignment vertical="center"/>
    </xf>
    <xf numFmtId="167" fontId="26" fillId="3" borderId="23" xfId="0" applyNumberFormat="1" applyFont="1" applyFill="1" applyBorder="1" applyAlignment="1">
      <alignment vertical="center"/>
    </xf>
    <xf numFmtId="167" fontId="22" fillId="3" borderId="0" xfId="6" applyNumberFormat="1" applyFont="1" applyFill="1" applyBorder="1" applyAlignment="1">
      <alignment horizontal="right"/>
    </xf>
    <xf numFmtId="0" fontId="13" fillId="0" borderId="0" xfId="0" applyFont="1" applyAlignment="1">
      <alignment horizontal="left" vertical="center"/>
    </xf>
    <xf numFmtId="0" fontId="9" fillId="0" borderId="0" xfId="0" applyFont="1" applyAlignment="1">
      <alignment horizontal="left" vertical="center" wrapText="1"/>
    </xf>
    <xf numFmtId="0" fontId="20" fillId="3" borderId="4" xfId="0" applyFont="1" applyFill="1" applyBorder="1" applyAlignment="1">
      <alignment vertical="center"/>
    </xf>
    <xf numFmtId="49" fontId="9" fillId="3" borderId="2" xfId="0" applyNumberFormat="1" applyFont="1" applyFill="1" applyBorder="1" applyAlignment="1">
      <alignment horizontal="left" wrapText="1"/>
    </xf>
    <xf numFmtId="49" fontId="20" fillId="4" borderId="1" xfId="0" applyNumberFormat="1" applyFont="1" applyFill="1" applyBorder="1" applyAlignment="1">
      <alignment vertical="center"/>
    </xf>
    <xf numFmtId="49" fontId="13" fillId="3" borderId="19" xfId="0" applyNumberFormat="1" applyFont="1" applyFill="1" applyBorder="1" applyAlignment="1">
      <alignment vertical="center"/>
    </xf>
    <xf numFmtId="0" fontId="0" fillId="0" borderId="2" xfId="0" applyBorder="1" applyAlignment="1">
      <alignment horizontal="left" vertical="center" wrapText="1"/>
    </xf>
    <xf numFmtId="49" fontId="9" fillId="3" borderId="2" xfId="0" applyNumberFormat="1" applyFont="1" applyFill="1" applyBorder="1" applyAlignment="1">
      <alignment vertical="top"/>
    </xf>
    <xf numFmtId="0" fontId="20" fillId="4" borderId="0" xfId="0" applyFont="1" applyFill="1" applyAlignment="1">
      <alignment horizontal="left" vertical="center"/>
    </xf>
    <xf numFmtId="0" fontId="7" fillId="0" borderId="25" xfId="0" applyFont="1" applyBorder="1" applyAlignment="1">
      <alignment vertical="center"/>
    </xf>
    <xf numFmtId="0" fontId="3" fillId="0" borderId="26" xfId="0" applyFont="1" applyBorder="1" applyAlignment="1">
      <alignment vertical="center"/>
    </xf>
    <xf numFmtId="0" fontId="11" fillId="0" borderId="26" xfId="0" applyFont="1" applyBorder="1" applyAlignment="1">
      <alignment vertical="center"/>
    </xf>
    <xf numFmtId="0" fontId="16" fillId="5" borderId="27" xfId="0" applyFont="1" applyFill="1" applyBorder="1" applyAlignment="1">
      <alignment vertical="center"/>
    </xf>
    <xf numFmtId="0" fontId="7" fillId="3" borderId="26" xfId="0" applyFont="1" applyFill="1" applyBorder="1" applyAlignment="1">
      <alignment vertical="center"/>
    </xf>
    <xf numFmtId="0" fontId="17" fillId="3" borderId="0" xfId="0" applyFont="1" applyFill="1" applyAlignment="1">
      <alignment horizontal="left" vertical="top"/>
    </xf>
    <xf numFmtId="0" fontId="21" fillId="4" borderId="28" xfId="0" applyFont="1" applyFill="1" applyBorder="1" applyAlignment="1">
      <alignment vertical="center"/>
    </xf>
    <xf numFmtId="0" fontId="9" fillId="3" borderId="26" xfId="0" applyFont="1" applyFill="1" applyBorder="1" applyAlignment="1">
      <alignment vertical="center"/>
    </xf>
    <xf numFmtId="49" fontId="9" fillId="3" borderId="0" xfId="0" applyNumberFormat="1" applyFont="1" applyFill="1" applyAlignment="1">
      <alignment horizontal="center" wrapText="1"/>
    </xf>
    <xf numFmtId="0" fontId="9" fillId="3" borderId="0" xfId="0" applyFont="1" applyFill="1" applyAlignment="1">
      <alignment vertical="center" wrapText="1"/>
    </xf>
    <xf numFmtId="49" fontId="9" fillId="3" borderId="0" xfId="0" applyNumberFormat="1" applyFont="1" applyFill="1" applyAlignment="1">
      <alignment horizontal="center"/>
    </xf>
    <xf numFmtId="0" fontId="13" fillId="3" borderId="26" xfId="0" applyFont="1" applyFill="1" applyBorder="1" applyAlignment="1">
      <alignment horizontal="left" vertical="center"/>
    </xf>
    <xf numFmtId="49" fontId="13" fillId="3" borderId="0" xfId="0" applyNumberFormat="1" applyFont="1" applyFill="1" applyAlignment="1">
      <alignment vertical="center"/>
    </xf>
    <xf numFmtId="49" fontId="9" fillId="3" borderId="0" xfId="0" applyNumberFormat="1" applyFont="1" applyFill="1"/>
    <xf numFmtId="0" fontId="9" fillId="0" borderId="26" xfId="0" applyFont="1" applyBorder="1" applyAlignment="1">
      <alignment vertical="center"/>
    </xf>
    <xf numFmtId="0" fontId="7" fillId="3" borderId="29" xfId="0" applyFont="1" applyFill="1" applyBorder="1" applyAlignment="1">
      <alignment vertical="center"/>
    </xf>
    <xf numFmtId="49" fontId="9" fillId="3" borderId="21" xfId="0" applyNumberFormat="1" applyFont="1" applyFill="1" applyBorder="1" applyAlignment="1">
      <alignment horizontal="left" vertical="top" wrapText="1"/>
    </xf>
    <xf numFmtId="49" fontId="9" fillId="3" borderId="22" xfId="0" applyNumberFormat="1" applyFont="1" applyFill="1" applyBorder="1" applyAlignment="1">
      <alignment horizontal="left" vertical="top" wrapText="1"/>
    </xf>
    <xf numFmtId="0" fontId="9" fillId="3" borderId="22" xfId="0" applyFont="1" applyFill="1" applyBorder="1"/>
    <xf numFmtId="43" fontId="7" fillId="3" borderId="0" xfId="6" applyFont="1" applyFill="1" applyBorder="1" applyAlignment="1">
      <alignment horizontal="left" vertical="center"/>
    </xf>
    <xf numFmtId="0" fontId="13" fillId="3" borderId="10" xfId="0" applyFont="1" applyFill="1" applyBorder="1" applyAlignment="1">
      <alignment horizontal="left" vertical="center"/>
    </xf>
    <xf numFmtId="49" fontId="13" fillId="10" borderId="30" xfId="0" applyNumberFormat="1" applyFont="1" applyFill="1" applyBorder="1" applyAlignment="1">
      <alignment vertical="center"/>
    </xf>
    <xf numFmtId="0" fontId="13" fillId="0" borderId="30" xfId="0" applyFont="1" applyBorder="1" applyAlignment="1">
      <alignment horizontal="left" vertical="center"/>
    </xf>
    <xf numFmtId="49" fontId="9" fillId="10" borderId="31" xfId="0" applyNumberFormat="1" applyFont="1" applyFill="1" applyBorder="1" applyAlignment="1">
      <alignment horizontal="left" vertical="top" wrapText="1"/>
    </xf>
    <xf numFmtId="0" fontId="9" fillId="10" borderId="31" xfId="0" applyFont="1" applyFill="1" applyBorder="1" applyAlignment="1">
      <alignment vertical="center" wrapText="1"/>
    </xf>
    <xf numFmtId="49" fontId="9" fillId="10" borderId="0" xfId="0" applyNumberFormat="1" applyFont="1" applyFill="1" applyAlignment="1">
      <alignment horizontal="left" vertical="top" wrapText="1"/>
    </xf>
    <xf numFmtId="0" fontId="9" fillId="10" borderId="0" xfId="0" applyFont="1" applyFill="1" applyAlignment="1">
      <alignment horizontal="left" vertical="top" wrapText="1"/>
    </xf>
    <xf numFmtId="0" fontId="9" fillId="10" borderId="0" xfId="0" applyFont="1" applyFill="1" applyAlignment="1">
      <alignment vertical="center" wrapText="1"/>
    </xf>
    <xf numFmtId="0" fontId="9" fillId="10" borderId="31" xfId="0" applyFont="1" applyFill="1" applyBorder="1" applyAlignment="1">
      <alignment vertical="top" wrapText="1"/>
    </xf>
    <xf numFmtId="0" fontId="9" fillId="10" borderId="0" xfId="0" applyFont="1" applyFill="1" applyAlignment="1">
      <alignment vertical="top" wrapText="1"/>
    </xf>
    <xf numFmtId="0" fontId="9" fillId="10" borderId="33" xfId="0" applyFont="1" applyFill="1" applyBorder="1" applyAlignment="1">
      <alignment vertical="center" wrapText="1"/>
    </xf>
    <xf numFmtId="49" fontId="9" fillId="10" borderId="33" xfId="0" applyNumberFormat="1" applyFont="1" applyFill="1" applyBorder="1" applyAlignment="1">
      <alignment horizontal="left" vertical="top" wrapText="1"/>
    </xf>
    <xf numFmtId="0" fontId="9" fillId="10" borderId="33" xfId="0" applyFont="1" applyFill="1" applyBorder="1" applyAlignment="1">
      <alignment vertical="top" wrapText="1"/>
    </xf>
    <xf numFmtId="49" fontId="9" fillId="10" borderId="18" xfId="0" applyNumberFormat="1" applyFont="1" applyFill="1" applyBorder="1" applyAlignment="1">
      <alignment horizontal="left" vertical="top" wrapText="1"/>
    </xf>
    <xf numFmtId="0" fontId="9" fillId="10" borderId="18" xfId="0" applyFont="1" applyFill="1" applyBorder="1" applyAlignment="1">
      <alignment vertical="center" wrapText="1"/>
    </xf>
    <xf numFmtId="0" fontId="9" fillId="10" borderId="17" xfId="0" applyFont="1" applyFill="1" applyBorder="1" applyAlignment="1">
      <alignment vertical="center" wrapText="1"/>
    </xf>
    <xf numFmtId="49" fontId="9" fillId="10" borderId="17" xfId="0" applyNumberFormat="1" applyFont="1" applyFill="1" applyBorder="1" applyAlignment="1">
      <alignment horizontal="left" vertical="top" wrapText="1"/>
    </xf>
    <xf numFmtId="0" fontId="9" fillId="10" borderId="17" xfId="0" applyFont="1" applyFill="1" applyBorder="1" applyAlignment="1">
      <alignment vertical="top" wrapText="1"/>
    </xf>
    <xf numFmtId="49" fontId="13" fillId="10" borderId="0" xfId="0" applyNumberFormat="1" applyFont="1" applyFill="1" applyAlignment="1">
      <alignment vertical="center"/>
    </xf>
    <xf numFmtId="0" fontId="13" fillId="0" borderId="18" xfId="0" applyFont="1" applyBorder="1" applyAlignment="1">
      <alignment horizontal="left" vertical="center"/>
    </xf>
    <xf numFmtId="0" fontId="21" fillId="3" borderId="22" xfId="0" applyFont="1" applyFill="1" applyBorder="1" applyAlignment="1">
      <alignment vertical="center"/>
    </xf>
    <xf numFmtId="0" fontId="21" fillId="4" borderId="9" xfId="0" applyFont="1" applyFill="1" applyBorder="1" applyAlignment="1">
      <alignment vertical="center"/>
    </xf>
    <xf numFmtId="0" fontId="19" fillId="3" borderId="0" xfId="0" applyFont="1" applyFill="1" applyAlignment="1">
      <alignment horizontal="left" vertical="center"/>
    </xf>
    <xf numFmtId="0" fontId="18" fillId="3" borderId="0" xfId="0" applyFont="1" applyFill="1" applyAlignment="1">
      <alignment horizontal="left" vertical="top" wrapText="1"/>
    </xf>
    <xf numFmtId="0" fontId="18" fillId="3" borderId="0" xfId="0" applyFont="1" applyFill="1" applyAlignment="1">
      <alignment horizontal="center" vertical="top" wrapText="1"/>
    </xf>
    <xf numFmtId="0" fontId="22" fillId="3" borderId="0" xfId="0" applyFont="1" applyFill="1" applyAlignment="1">
      <alignment horizontal="center" vertical="center"/>
    </xf>
    <xf numFmtId="0" fontId="22" fillId="0" borderId="0" xfId="0" applyFont="1" applyAlignment="1">
      <alignment horizontal="left" vertical="center"/>
    </xf>
    <xf numFmtId="0" fontId="22" fillId="3" borderId="0" xfId="0" applyFont="1" applyFill="1" applyAlignment="1">
      <alignment horizontal="center" vertical="center" wrapText="1"/>
    </xf>
    <xf numFmtId="0" fontId="7" fillId="3" borderId="18" xfId="0" applyFont="1" applyFill="1" applyBorder="1" applyAlignment="1">
      <alignment vertical="center"/>
    </xf>
    <xf numFmtId="0" fontId="17" fillId="3" borderId="18" xfId="0" applyFont="1" applyFill="1" applyBorder="1" applyAlignment="1">
      <alignment horizontal="left" vertical="top"/>
    </xf>
    <xf numFmtId="0" fontId="7" fillId="11" borderId="0" xfId="0" applyFont="1" applyFill="1" applyAlignment="1">
      <alignment vertical="center"/>
    </xf>
    <xf numFmtId="167" fontId="7" fillId="0" borderId="0" xfId="6" applyNumberFormat="1" applyFont="1" applyFill="1" applyAlignment="1">
      <alignment horizontal="right" vertical="center"/>
    </xf>
    <xf numFmtId="167" fontId="7" fillId="0" borderId="19" xfId="6" applyNumberFormat="1" applyFont="1" applyFill="1" applyBorder="1" applyAlignment="1">
      <alignment horizontal="right" vertical="center"/>
    </xf>
    <xf numFmtId="167" fontId="9" fillId="0" borderId="21" xfId="6" applyNumberFormat="1" applyFont="1" applyFill="1" applyBorder="1" applyAlignment="1">
      <alignment horizontal="right" vertical="center"/>
    </xf>
    <xf numFmtId="9" fontId="7" fillId="0" borderId="0" xfId="7" applyFont="1" applyFill="1" applyAlignment="1">
      <alignment horizontal="right" vertical="center"/>
    </xf>
    <xf numFmtId="0" fontId="22" fillId="3" borderId="34" xfId="0" applyFont="1" applyFill="1" applyBorder="1" applyAlignment="1">
      <alignment horizontal="left" vertical="center"/>
    </xf>
    <xf numFmtId="167" fontId="22" fillId="3" borderId="34" xfId="6" applyNumberFormat="1" applyFont="1" applyFill="1" applyBorder="1" applyAlignment="1">
      <alignment horizontal="right"/>
    </xf>
    <xf numFmtId="167" fontId="22" fillId="3" borderId="34" xfId="6" applyNumberFormat="1" applyFont="1" applyFill="1" applyBorder="1" applyAlignment="1">
      <alignment horizontal="left" vertical="center"/>
    </xf>
    <xf numFmtId="0" fontId="22" fillId="3" borderId="35" xfId="0" applyFont="1" applyFill="1" applyBorder="1" applyAlignment="1">
      <alignment horizontal="left" vertical="center"/>
    </xf>
    <xf numFmtId="167" fontId="22" fillId="3" borderId="35" xfId="6" applyNumberFormat="1" applyFont="1" applyFill="1" applyBorder="1" applyAlignment="1">
      <alignment horizontal="right"/>
    </xf>
    <xf numFmtId="0" fontId="5" fillId="0" borderId="0" xfId="0" applyFont="1" applyAlignment="1">
      <alignment vertical="center"/>
    </xf>
    <xf numFmtId="167" fontId="22" fillId="11" borderId="34" xfId="6" applyNumberFormat="1" applyFont="1" applyFill="1" applyBorder="1" applyAlignment="1">
      <alignment horizontal="right"/>
    </xf>
    <xf numFmtId="167" fontId="22" fillId="11" borderId="35" xfId="6" applyNumberFormat="1" applyFont="1" applyFill="1" applyBorder="1" applyAlignment="1">
      <alignment horizontal="right"/>
    </xf>
    <xf numFmtId="0" fontId="28" fillId="8" borderId="4" xfId="0" applyFont="1" applyFill="1" applyBorder="1" applyAlignment="1">
      <alignment horizontal="right" vertical="center"/>
    </xf>
    <xf numFmtId="0" fontId="28" fillId="7" borderId="4" xfId="0" applyFont="1" applyFill="1" applyBorder="1" applyAlignment="1">
      <alignment horizontal="right" vertical="center"/>
    </xf>
    <xf numFmtId="0" fontId="22" fillId="3" borderId="0" xfId="0" applyFont="1" applyFill="1" applyAlignment="1">
      <alignment horizontal="left" vertical="center" indent="2"/>
    </xf>
    <xf numFmtId="0" fontId="27" fillId="3" borderId="0" xfId="0" applyFont="1" applyFill="1" applyAlignment="1">
      <alignment horizontal="left" vertical="center"/>
    </xf>
    <xf numFmtId="167" fontId="27" fillId="3" borderId="0" xfId="6" applyNumberFormat="1" applyFont="1" applyFill="1" applyBorder="1" applyAlignment="1">
      <alignment horizontal="left"/>
    </xf>
    <xf numFmtId="0" fontId="26" fillId="0" borderId="0" xfId="0" applyFont="1" applyAlignment="1">
      <alignment vertical="center"/>
    </xf>
    <xf numFmtId="0" fontId="13" fillId="3" borderId="6" xfId="0" applyFont="1" applyFill="1" applyBorder="1"/>
    <xf numFmtId="0" fontId="13" fillId="3" borderId="10" xfId="0" applyFont="1" applyFill="1" applyBorder="1" applyAlignment="1">
      <alignment vertical="center"/>
    </xf>
    <xf numFmtId="167" fontId="22" fillId="0" borderId="0" xfId="6" applyNumberFormat="1" applyFont="1" applyFill="1" applyBorder="1" applyAlignment="1">
      <alignment horizontal="left"/>
    </xf>
    <xf numFmtId="167" fontId="27" fillId="0" borderId="0" xfId="6" applyNumberFormat="1" applyFont="1" applyFill="1" applyBorder="1" applyAlignment="1">
      <alignment horizontal="left"/>
    </xf>
    <xf numFmtId="0" fontId="7" fillId="3" borderId="0" xfId="6" applyNumberFormat="1" applyFont="1" applyFill="1" applyBorder="1" applyAlignment="1">
      <alignment horizontal="center"/>
    </xf>
    <xf numFmtId="49" fontId="22" fillId="3" borderId="0" xfId="6" applyNumberFormat="1" applyFont="1" applyFill="1" applyBorder="1" applyAlignment="1">
      <alignment horizontal="left" vertical="center"/>
    </xf>
    <xf numFmtId="49" fontId="22" fillId="3" borderId="0" xfId="0" applyNumberFormat="1" applyFont="1" applyFill="1" applyAlignment="1">
      <alignment vertical="center"/>
    </xf>
    <xf numFmtId="49" fontId="7" fillId="3" borderId="19" xfId="0" applyNumberFormat="1" applyFont="1" applyFill="1" applyBorder="1" applyAlignment="1">
      <alignment horizontal="left" vertical="center"/>
    </xf>
    <xf numFmtId="0" fontId="7" fillId="3" borderId="0" xfId="6" applyNumberFormat="1" applyFont="1" applyFill="1" applyBorder="1" applyAlignment="1"/>
    <xf numFmtId="167" fontId="22" fillId="0" borderId="0" xfId="6" applyNumberFormat="1" applyFont="1" applyFill="1" applyBorder="1" applyAlignment="1">
      <alignment horizontal="left" vertical="center"/>
    </xf>
    <xf numFmtId="0" fontId="22" fillId="3" borderId="0" xfId="0" applyFont="1" applyFill="1" applyAlignment="1">
      <alignment horizontal="left" vertical="center" indent="1"/>
    </xf>
    <xf numFmtId="1" fontId="22" fillId="3" borderId="0" xfId="0" applyNumberFormat="1" applyFont="1" applyFill="1" applyAlignment="1">
      <alignment horizontal="right" vertical="center"/>
    </xf>
    <xf numFmtId="10" fontId="22" fillId="3" borderId="0" xfId="6" applyNumberFormat="1" applyFont="1" applyFill="1" applyBorder="1" applyAlignment="1">
      <alignment horizontal="right"/>
    </xf>
    <xf numFmtId="10" fontId="27" fillId="3" borderId="0" xfId="6" applyNumberFormat="1" applyFont="1" applyFill="1" applyBorder="1" applyAlignment="1">
      <alignment horizontal="right"/>
    </xf>
    <xf numFmtId="2" fontId="22" fillId="3" borderId="0" xfId="6" applyNumberFormat="1" applyFont="1" applyFill="1" applyBorder="1" applyAlignment="1">
      <alignment horizontal="right"/>
    </xf>
    <xf numFmtId="10" fontId="9" fillId="3" borderId="24" xfId="0" applyNumberFormat="1" applyFont="1" applyFill="1" applyBorder="1" applyAlignment="1">
      <alignment horizontal="right" vertical="center"/>
    </xf>
    <xf numFmtId="10" fontId="30" fillId="0" borderId="19" xfId="7" applyNumberFormat="1" applyFont="1" applyFill="1" applyBorder="1" applyAlignment="1">
      <alignment vertical="center"/>
    </xf>
    <xf numFmtId="0" fontId="17" fillId="0" borderId="19" xfId="0" applyFont="1" applyBorder="1" applyAlignment="1">
      <alignment horizontal="right"/>
    </xf>
    <xf numFmtId="0" fontId="9" fillId="0" borderId="10" xfId="0" applyFont="1" applyBorder="1" applyAlignment="1">
      <alignment vertical="center"/>
    </xf>
    <xf numFmtId="169" fontId="30" fillId="0" borderId="0" xfId="6" applyNumberFormat="1" applyFont="1" applyFill="1" applyBorder="1" applyAlignment="1">
      <alignment horizontal="center" vertical="center"/>
    </xf>
    <xf numFmtId="169" fontId="30" fillId="0" borderId="19" xfId="6" applyNumberFormat="1" applyFont="1" applyFill="1" applyBorder="1" applyAlignment="1">
      <alignment horizontal="center" vertical="center"/>
    </xf>
    <xf numFmtId="10" fontId="9" fillId="0" borderId="19" xfId="7" applyNumberFormat="1" applyFont="1" applyFill="1" applyBorder="1" applyAlignment="1">
      <alignment horizontal="right" vertical="center"/>
    </xf>
    <xf numFmtId="10" fontId="9" fillId="0" borderId="0" xfId="7" applyNumberFormat="1" applyFont="1" applyFill="1" applyBorder="1" applyAlignment="1">
      <alignment horizontal="right" vertical="center"/>
    </xf>
    <xf numFmtId="3" fontId="7" fillId="0" borderId="19" xfId="6" applyNumberFormat="1" applyFont="1" applyFill="1" applyBorder="1" applyAlignment="1">
      <alignment vertical="center"/>
    </xf>
    <xf numFmtId="3" fontId="7" fillId="0" borderId="19" xfId="6" applyNumberFormat="1" applyFont="1" applyFill="1" applyBorder="1" applyAlignment="1">
      <alignment horizontal="center" vertical="center"/>
    </xf>
    <xf numFmtId="3" fontId="7" fillId="0" borderId="0" xfId="0" applyNumberFormat="1" applyFont="1" applyAlignment="1">
      <alignment vertical="center"/>
    </xf>
    <xf numFmtId="3" fontId="7" fillId="0" borderId="0" xfId="6" applyNumberFormat="1" applyFont="1" applyFill="1" applyBorder="1" applyAlignment="1">
      <alignment horizontal="center" vertical="center"/>
    </xf>
    <xf numFmtId="3" fontId="7" fillId="0" borderId="20" xfId="0" applyNumberFormat="1" applyFont="1" applyBorder="1" applyAlignment="1">
      <alignment vertical="center"/>
    </xf>
    <xf numFmtId="3" fontId="7" fillId="0" borderId="20" xfId="6" applyNumberFormat="1" applyFont="1" applyFill="1" applyBorder="1" applyAlignment="1">
      <alignment vertical="center"/>
    </xf>
    <xf numFmtId="3" fontId="7" fillId="0" borderId="20" xfId="6" applyNumberFormat="1" applyFont="1" applyFill="1" applyBorder="1" applyAlignment="1">
      <alignment horizontal="center" vertical="center"/>
    </xf>
    <xf numFmtId="9" fontId="7" fillId="0" borderId="19" xfId="0" applyNumberFormat="1" applyFont="1" applyBorder="1" applyAlignment="1">
      <alignment vertical="center"/>
    </xf>
    <xf numFmtId="0" fontId="7" fillId="0" borderId="0" xfId="6" applyNumberFormat="1" applyFont="1" applyFill="1" applyBorder="1" applyAlignment="1">
      <alignment horizontal="left" vertical="center" indent="1"/>
    </xf>
    <xf numFmtId="1" fontId="7" fillId="0" borderId="0" xfId="6" applyNumberFormat="1" applyFont="1" applyFill="1" applyBorder="1" applyAlignment="1">
      <alignment horizontal="right" vertical="center"/>
    </xf>
    <xf numFmtId="169" fontId="7" fillId="0" borderId="0" xfId="6" applyNumberFormat="1" applyFont="1" applyFill="1" applyBorder="1" applyAlignment="1">
      <alignment vertical="center"/>
    </xf>
    <xf numFmtId="43" fontId="30" fillId="0" borderId="20" xfId="6" applyFont="1" applyFill="1" applyBorder="1" applyAlignment="1">
      <alignment horizontal="left" vertical="center"/>
    </xf>
    <xf numFmtId="172" fontId="7" fillId="0" borderId="19" xfId="16" applyNumberFormat="1" applyFont="1" applyFill="1" applyBorder="1" applyAlignment="1"/>
    <xf numFmtId="43" fontId="7" fillId="0" borderId="19" xfId="6" applyFont="1" applyFill="1" applyBorder="1" applyAlignment="1"/>
    <xf numFmtId="168" fontId="7" fillId="0" borderId="19" xfId="6" applyNumberFormat="1" applyFont="1" applyFill="1" applyBorder="1" applyAlignment="1"/>
    <xf numFmtId="172" fontId="7" fillId="0" borderId="0" xfId="16" applyNumberFormat="1" applyFont="1" applyFill="1" applyBorder="1" applyAlignment="1"/>
    <xf numFmtId="168" fontId="7" fillId="0" borderId="0" xfId="6" applyNumberFormat="1" applyFont="1" applyFill="1" applyBorder="1" applyAlignment="1"/>
    <xf numFmtId="172" fontId="7" fillId="0" borderId="0" xfId="16" applyNumberFormat="1" applyFont="1" applyFill="1" applyAlignment="1"/>
    <xf numFmtId="43" fontId="7" fillId="0" borderId="0" xfId="0" applyNumberFormat="1" applyFont="1"/>
    <xf numFmtId="0" fontId="7" fillId="0" borderId="0" xfId="0" applyFont="1"/>
    <xf numFmtId="172" fontId="7" fillId="0" borderId="0" xfId="16" applyNumberFormat="1" applyFont="1" applyFill="1" applyAlignment="1">
      <alignment vertical="center"/>
    </xf>
    <xf numFmtId="9" fontId="7" fillId="0" borderId="19" xfId="7" applyFont="1" applyFill="1" applyBorder="1" applyAlignment="1">
      <alignment vertical="center"/>
    </xf>
    <xf numFmtId="9" fontId="7" fillId="0" borderId="0" xfId="7" applyFont="1" applyFill="1" applyAlignment="1">
      <alignment vertical="center"/>
    </xf>
    <xf numFmtId="173" fontId="7" fillId="0" borderId="19" xfId="16" applyNumberFormat="1" applyFont="1" applyFill="1" applyBorder="1" applyAlignment="1">
      <alignment horizontal="center" vertical="center"/>
    </xf>
    <xf numFmtId="173" fontId="7" fillId="0" borderId="0" xfId="16" applyNumberFormat="1" applyFont="1" applyFill="1" applyAlignment="1">
      <alignment vertical="center"/>
    </xf>
    <xf numFmtId="173" fontId="7" fillId="0" borderId="0" xfId="16" applyNumberFormat="1" applyFont="1" applyFill="1" applyBorder="1" applyAlignment="1">
      <alignment horizontal="center" vertical="center"/>
    </xf>
    <xf numFmtId="0" fontId="7" fillId="0" borderId="3" xfId="0" applyFont="1" applyBorder="1" applyAlignment="1">
      <alignment vertical="center" wrapText="1"/>
    </xf>
    <xf numFmtId="0" fontId="3" fillId="0" borderId="0" xfId="0" applyFont="1" applyAlignment="1">
      <alignment vertical="center" wrapText="1"/>
    </xf>
    <xf numFmtId="0" fontId="11" fillId="0" borderId="0" xfId="0" applyFont="1" applyAlignment="1">
      <alignment vertical="center" wrapText="1"/>
    </xf>
    <xf numFmtId="0" fontId="16" fillId="5" borderId="15" xfId="0" applyFont="1" applyFill="1" applyBorder="1" applyAlignment="1">
      <alignment vertical="center" wrapText="1"/>
    </xf>
    <xf numFmtId="0" fontId="21" fillId="4" borderId="4" xfId="0" applyFont="1" applyFill="1" applyBorder="1" applyAlignment="1">
      <alignment vertical="center" wrapText="1"/>
    </xf>
    <xf numFmtId="0" fontId="28" fillId="0" borderId="1" xfId="0" applyFont="1" applyBorder="1" applyAlignment="1">
      <alignment vertical="center" wrapText="1"/>
    </xf>
    <xf numFmtId="0" fontId="7" fillId="0" borderId="0" xfId="0" applyFont="1" applyAlignment="1">
      <alignment vertical="center" wrapText="1"/>
    </xf>
    <xf numFmtId="0" fontId="9" fillId="3" borderId="6" xfId="0" applyFont="1" applyFill="1" applyBorder="1" applyAlignment="1">
      <alignment wrapText="1"/>
    </xf>
    <xf numFmtId="0" fontId="9" fillId="3" borderId="10" xfId="0" applyFont="1" applyFill="1" applyBorder="1" applyAlignment="1">
      <alignment vertical="center" wrapText="1"/>
    </xf>
    <xf numFmtId="0" fontId="9" fillId="3" borderId="0" xfId="0" applyFont="1" applyFill="1" applyAlignment="1">
      <alignment horizontal="right" vertical="center" wrapText="1"/>
    </xf>
    <xf numFmtId="0" fontId="9" fillId="3" borderId="0" xfId="0" applyFont="1" applyFill="1" applyAlignment="1">
      <alignment wrapText="1"/>
    </xf>
    <xf numFmtId="0" fontId="7" fillId="3" borderId="8" xfId="0" applyFont="1" applyFill="1" applyBorder="1" applyAlignment="1">
      <alignment vertical="center" wrapText="1"/>
    </xf>
    <xf numFmtId="0" fontId="7" fillId="0" borderId="10" xfId="0" applyFont="1" applyBorder="1" applyAlignment="1">
      <alignment vertical="center"/>
    </xf>
    <xf numFmtId="0" fontId="54" fillId="0" borderId="19" xfId="0" applyFont="1" applyBorder="1" applyAlignment="1">
      <alignment vertical="center"/>
    </xf>
    <xf numFmtId="1" fontId="54" fillId="0" borderId="19" xfId="6" applyNumberFormat="1" applyFont="1" applyFill="1" applyBorder="1" applyAlignment="1">
      <alignment horizontal="right" vertical="center"/>
    </xf>
    <xf numFmtId="43" fontId="54" fillId="0" borderId="19" xfId="6" applyFont="1" applyFill="1" applyBorder="1" applyAlignment="1">
      <alignment vertical="center"/>
    </xf>
    <xf numFmtId="9" fontId="54" fillId="0" borderId="19" xfId="7" applyFont="1" applyFill="1" applyBorder="1" applyAlignment="1">
      <alignment horizontal="right" vertical="center"/>
    </xf>
    <xf numFmtId="0" fontId="54" fillId="0" borderId="23" xfId="6" applyNumberFormat="1" applyFont="1" applyFill="1" applyBorder="1" applyAlignment="1">
      <alignment horizontal="left" vertical="center"/>
    </xf>
    <xf numFmtId="1" fontId="54" fillId="0" borderId="23" xfId="6" applyNumberFormat="1" applyFont="1" applyFill="1" applyBorder="1" applyAlignment="1">
      <alignment horizontal="right" vertical="center"/>
    </xf>
    <xf numFmtId="43" fontId="54" fillId="0" borderId="23" xfId="6" applyFont="1" applyFill="1" applyBorder="1" applyAlignment="1">
      <alignment horizontal="left" vertical="center"/>
    </xf>
    <xf numFmtId="0" fontId="54" fillId="3" borderId="0" xfId="6" applyNumberFormat="1" applyFont="1" applyFill="1" applyBorder="1" applyAlignment="1">
      <alignment horizontal="left" vertical="center"/>
    </xf>
    <xf numFmtId="0" fontId="54" fillId="0" borderId="0" xfId="0" applyFont="1" applyAlignment="1">
      <alignment vertical="center"/>
    </xf>
    <xf numFmtId="0" fontId="54" fillId="0" borderId="0" xfId="6" applyNumberFormat="1" applyFont="1" applyFill="1" applyBorder="1" applyAlignment="1">
      <alignment vertical="center"/>
    </xf>
    <xf numFmtId="0" fontId="54" fillId="3" borderId="0" xfId="0" applyFont="1" applyFill="1" applyAlignment="1">
      <alignment vertical="center"/>
    </xf>
    <xf numFmtId="0" fontId="54" fillId="3" borderId="0" xfId="6" applyNumberFormat="1" applyFont="1" applyFill="1" applyBorder="1" applyAlignment="1">
      <alignment vertical="center"/>
    </xf>
    <xf numFmtId="9" fontId="54" fillId="0" borderId="0" xfId="0" applyNumberFormat="1" applyFont="1" applyAlignment="1">
      <alignment horizontal="center"/>
    </xf>
    <xf numFmtId="0" fontId="54" fillId="3" borderId="8" xfId="6" applyNumberFormat="1" applyFont="1" applyFill="1" applyBorder="1" applyAlignment="1">
      <alignment horizontal="left" vertical="center"/>
    </xf>
    <xf numFmtId="0" fontId="54" fillId="0" borderId="8" xfId="0" applyFont="1" applyBorder="1" applyAlignment="1">
      <alignment vertical="center"/>
    </xf>
    <xf numFmtId="0" fontId="54" fillId="0" borderId="8" xfId="6" applyNumberFormat="1" applyFont="1" applyFill="1" applyBorder="1" applyAlignment="1">
      <alignment vertical="center"/>
    </xf>
    <xf numFmtId="0" fontId="54" fillId="3" borderId="8" xfId="0" applyFont="1" applyFill="1" applyBorder="1" applyAlignment="1">
      <alignment vertical="center"/>
    </xf>
    <xf numFmtId="0" fontId="54" fillId="3" borderId="8" xfId="6" applyNumberFormat="1" applyFont="1" applyFill="1" applyBorder="1" applyAlignment="1">
      <alignment vertical="center"/>
    </xf>
    <xf numFmtId="0" fontId="54" fillId="0" borderId="20" xfId="6" applyNumberFormat="1" applyFont="1" applyFill="1" applyBorder="1" applyAlignment="1">
      <alignment vertical="center"/>
    </xf>
    <xf numFmtId="0" fontId="54" fillId="0" borderId="20" xfId="0" applyFont="1" applyBorder="1" applyAlignment="1">
      <alignment vertical="center"/>
    </xf>
    <xf numFmtId="0" fontId="54" fillId="0" borderId="0" xfId="0" applyFont="1"/>
    <xf numFmtId="0" fontId="54" fillId="0" borderId="20" xfId="6" applyNumberFormat="1" applyFont="1" applyFill="1" applyBorder="1" applyAlignment="1">
      <alignment horizontal="left" vertical="center"/>
    </xf>
    <xf numFmtId="1" fontId="54" fillId="0" borderId="20" xfId="6" applyNumberFormat="1" applyFont="1" applyFill="1" applyBorder="1" applyAlignment="1">
      <alignment horizontal="right" vertical="center"/>
    </xf>
    <xf numFmtId="43" fontId="54" fillId="0" borderId="20" xfId="6" applyFont="1" applyFill="1" applyBorder="1" applyAlignment="1">
      <alignment horizontal="left" vertical="center"/>
    </xf>
    <xf numFmtId="0" fontId="54" fillId="3" borderId="19" xfId="0" applyFont="1" applyFill="1" applyBorder="1"/>
    <xf numFmtId="0" fontId="54" fillId="3" borderId="19" xfId="0" applyFont="1" applyFill="1" applyBorder="1" applyAlignment="1">
      <alignment horizontal="left" vertical="top"/>
    </xf>
    <xf numFmtId="9" fontId="54" fillId="0" borderId="19" xfId="7" applyFont="1" applyFill="1" applyBorder="1" applyAlignment="1">
      <alignment horizontal="right" vertical="top"/>
    </xf>
    <xf numFmtId="0" fontId="54" fillId="3" borderId="0" xfId="0" applyFont="1" applyFill="1"/>
    <xf numFmtId="0" fontId="54" fillId="3" borderId="0" xfId="0" applyFont="1" applyFill="1" applyAlignment="1">
      <alignment horizontal="left" vertical="top"/>
    </xf>
    <xf numFmtId="9" fontId="54" fillId="0" borderId="0" xfId="7" applyFont="1" applyFill="1" applyBorder="1" applyAlignment="1">
      <alignment horizontal="right" vertical="top"/>
    </xf>
    <xf numFmtId="9" fontId="54" fillId="0" borderId="0" xfId="7" applyFont="1" applyFill="1" applyBorder="1" applyAlignment="1"/>
    <xf numFmtId="0" fontId="54" fillId="0" borderId="20" xfId="0" applyFont="1" applyBorder="1" applyAlignment="1">
      <alignment horizontal="left" vertical="center"/>
    </xf>
    <xf numFmtId="0" fontId="54" fillId="3" borderId="20" xfId="0" applyFont="1" applyFill="1" applyBorder="1" applyAlignment="1">
      <alignment vertical="center"/>
    </xf>
    <xf numFmtId="167" fontId="54" fillId="0" borderId="20" xfId="6" applyNumberFormat="1" applyFont="1" applyFill="1" applyBorder="1" applyAlignment="1">
      <alignment horizontal="left" vertical="center"/>
    </xf>
    <xf numFmtId="9" fontId="54" fillId="0" borderId="20" xfId="7" applyFont="1" applyFill="1" applyBorder="1" applyAlignment="1">
      <alignment horizontal="right" vertical="center"/>
    </xf>
    <xf numFmtId="43" fontId="54" fillId="0" borderId="19" xfId="6" applyFont="1" applyFill="1" applyBorder="1" applyAlignment="1">
      <alignment horizontal="right" vertical="top"/>
    </xf>
    <xf numFmtId="9" fontId="54" fillId="0" borderId="19" xfId="7" applyFont="1" applyBorder="1" applyAlignment="1">
      <alignment horizontal="right" vertical="center"/>
    </xf>
    <xf numFmtId="9" fontId="54" fillId="3" borderId="19" xfId="7" applyFont="1" applyFill="1" applyBorder="1" applyAlignment="1">
      <alignment horizontal="right" vertical="top"/>
    </xf>
    <xf numFmtId="9" fontId="56" fillId="0" borderId="19" xfId="7" applyFont="1" applyFill="1" applyBorder="1" applyAlignment="1">
      <alignment horizontal="left" vertical="center"/>
    </xf>
    <xf numFmtId="9" fontId="56" fillId="0" borderId="19" xfId="7" applyFont="1" applyFill="1" applyBorder="1" applyAlignment="1">
      <alignment horizontal="right" vertical="top"/>
    </xf>
    <xf numFmtId="9" fontId="56" fillId="0" borderId="19" xfId="7" applyFont="1" applyFill="1" applyBorder="1" applyAlignment="1">
      <alignment horizontal="right" vertical="center"/>
    </xf>
    <xf numFmtId="10" fontId="54" fillId="0" borderId="0" xfId="7" applyNumberFormat="1" applyFont="1" applyFill="1" applyBorder="1" applyAlignment="1">
      <alignment horizontal="right" vertical="top"/>
    </xf>
    <xf numFmtId="9" fontId="54" fillId="0" borderId="0" xfId="7" applyFont="1" applyAlignment="1">
      <alignment horizontal="right" vertical="center"/>
    </xf>
    <xf numFmtId="9" fontId="54" fillId="3" borderId="0" xfId="7" applyFont="1" applyFill="1" applyBorder="1" applyAlignment="1">
      <alignment horizontal="right" vertical="top"/>
    </xf>
    <xf numFmtId="9" fontId="54" fillId="0" borderId="0" xfId="7" applyFont="1" applyFill="1" applyAlignment="1">
      <alignment horizontal="right" vertical="center"/>
    </xf>
    <xf numFmtId="10" fontId="54" fillId="0" borderId="20" xfId="7" applyNumberFormat="1" applyFont="1" applyFill="1" applyBorder="1" applyAlignment="1">
      <alignment horizontal="right" vertical="top"/>
    </xf>
    <xf numFmtId="9" fontId="54" fillId="0" borderId="20" xfId="7" applyFont="1" applyBorder="1" applyAlignment="1">
      <alignment horizontal="right" vertical="center"/>
    </xf>
    <xf numFmtId="9" fontId="54" fillId="3" borderId="20" xfId="7" applyFont="1" applyFill="1" applyBorder="1" applyAlignment="1">
      <alignment horizontal="right" vertical="top"/>
    </xf>
    <xf numFmtId="9" fontId="54" fillId="0" borderId="20" xfId="7" applyFont="1" applyFill="1" applyBorder="1" applyAlignment="1">
      <alignment horizontal="right" vertical="top"/>
    </xf>
    <xf numFmtId="0" fontId="54" fillId="0" borderId="19" xfId="6" applyNumberFormat="1" applyFont="1" applyFill="1" applyBorder="1" applyAlignment="1">
      <alignment horizontal="left" vertical="center"/>
    </xf>
    <xf numFmtId="43" fontId="54" fillId="0" borderId="19" xfId="9" applyFont="1" applyFill="1" applyBorder="1" applyAlignment="1">
      <alignment horizontal="right" vertical="center" indent="1"/>
    </xf>
    <xf numFmtId="43" fontId="54" fillId="0" borderId="19" xfId="9" applyFont="1" applyFill="1" applyBorder="1" applyAlignment="1">
      <alignment horizontal="right" vertical="center"/>
    </xf>
    <xf numFmtId="43" fontId="54" fillId="11" borderId="19" xfId="9" applyFont="1" applyFill="1" applyBorder="1" applyAlignment="1">
      <alignment horizontal="right" vertical="center" indent="1"/>
    </xf>
    <xf numFmtId="43" fontId="54" fillId="11" borderId="19" xfId="9" applyFont="1" applyFill="1" applyBorder="1" applyAlignment="1">
      <alignment horizontal="right" vertical="center"/>
    </xf>
    <xf numFmtId="0" fontId="54" fillId="0" borderId="0" xfId="6" applyNumberFormat="1" applyFont="1" applyFill="1" applyBorder="1" applyAlignment="1">
      <alignment horizontal="left" vertical="center"/>
    </xf>
    <xf numFmtId="43" fontId="54" fillId="0" borderId="0" xfId="9" applyFont="1" applyFill="1" applyBorder="1" applyAlignment="1">
      <alignment horizontal="right" vertical="center"/>
    </xf>
    <xf numFmtId="43" fontId="54" fillId="0" borderId="0" xfId="9" applyFont="1" applyFill="1" applyBorder="1" applyAlignment="1">
      <alignment horizontal="right" vertical="center" indent="1"/>
    </xf>
    <xf numFmtId="43" fontId="54" fillId="11" borderId="0" xfId="9" applyFont="1" applyFill="1" applyBorder="1" applyAlignment="1">
      <alignment horizontal="right" vertical="center"/>
    </xf>
    <xf numFmtId="43" fontId="54" fillId="11" borderId="0" xfId="9" applyFont="1" applyFill="1" applyBorder="1" applyAlignment="1">
      <alignment horizontal="right" vertical="center" indent="1"/>
    </xf>
    <xf numFmtId="2" fontId="54" fillId="0" borderId="0" xfId="0" applyNumberFormat="1" applyFont="1" applyAlignment="1">
      <alignment horizontal="right" vertical="center"/>
    </xf>
    <xf numFmtId="43" fontId="54" fillId="0" borderId="20" xfId="9" applyFont="1" applyFill="1" applyBorder="1" applyAlignment="1">
      <alignment horizontal="right" vertical="center" indent="1"/>
    </xf>
    <xf numFmtId="2" fontId="54" fillId="0" borderId="20" xfId="0" applyNumberFormat="1" applyFont="1" applyBorder="1" applyAlignment="1">
      <alignment horizontal="right" vertical="center"/>
    </xf>
    <xf numFmtId="43" fontId="54" fillId="11" borderId="20" xfId="9" applyFont="1" applyFill="1" applyBorder="1" applyAlignment="1">
      <alignment horizontal="right" vertical="center" indent="1"/>
    </xf>
    <xf numFmtId="167" fontId="7" fillId="0" borderId="19" xfId="6" applyNumberFormat="1" applyFont="1" applyFill="1" applyBorder="1" applyAlignment="1">
      <alignment vertical="center"/>
    </xf>
    <xf numFmtId="167" fontId="7" fillId="0" borderId="0" xfId="6" applyNumberFormat="1" applyFont="1" applyFill="1" applyAlignment="1">
      <alignment vertical="center"/>
    </xf>
    <xf numFmtId="167" fontId="9" fillId="0" borderId="21" xfId="6" applyNumberFormat="1" applyFont="1" applyFill="1" applyBorder="1" applyAlignment="1">
      <alignment horizontal="right" vertical="top" wrapText="1"/>
    </xf>
    <xf numFmtId="0" fontId="55" fillId="3" borderId="19" xfId="0" applyFont="1" applyFill="1" applyBorder="1" applyAlignment="1">
      <alignment horizontal="left"/>
    </xf>
    <xf numFmtId="0" fontId="26" fillId="3" borderId="21" xfId="0" applyFont="1" applyFill="1" applyBorder="1" applyAlignment="1">
      <alignment vertical="center"/>
    </xf>
    <xf numFmtId="0" fontId="55" fillId="3" borderId="21" xfId="0" applyFont="1" applyFill="1" applyBorder="1" applyAlignment="1">
      <alignment horizontal="left" vertical="center"/>
    </xf>
    <xf numFmtId="0" fontId="55" fillId="3" borderId="21" xfId="0" applyFont="1" applyFill="1" applyBorder="1" applyAlignment="1">
      <alignment horizontal="left" vertical="top" wrapText="1"/>
    </xf>
    <xf numFmtId="167" fontId="35" fillId="0" borderId="0" xfId="6" applyNumberFormat="1" applyFont="1" applyFill="1" applyAlignment="1">
      <alignment horizontal="right" vertical="center"/>
    </xf>
    <xf numFmtId="167" fontId="7" fillId="0" borderId="0" xfId="6" applyNumberFormat="1" applyFont="1" applyFill="1" applyBorder="1" applyAlignment="1">
      <alignment vertical="center"/>
    </xf>
    <xf numFmtId="0" fontId="9" fillId="0" borderId="0" xfId="0" applyFont="1" applyAlignment="1">
      <alignment horizontal="left" vertical="top" indent="1"/>
    </xf>
    <xf numFmtId="167" fontId="7" fillId="0" borderId="0" xfId="6" applyNumberFormat="1" applyFont="1" applyFill="1" applyBorder="1" applyAlignment="1">
      <alignment horizontal="right" vertical="center"/>
    </xf>
    <xf numFmtId="167" fontId="22" fillId="0" borderId="0" xfId="6" applyNumberFormat="1" applyFont="1" applyFill="1" applyBorder="1" applyAlignment="1">
      <alignment horizontal="right"/>
    </xf>
    <xf numFmtId="167" fontId="26" fillId="0" borderId="0" xfId="0" applyNumberFormat="1" applyFont="1" applyAlignment="1">
      <alignment vertical="center"/>
    </xf>
    <xf numFmtId="167" fontId="26" fillId="0" borderId="23" xfId="0" applyNumberFormat="1" applyFont="1" applyBorder="1" applyAlignment="1">
      <alignment vertical="center"/>
    </xf>
    <xf numFmtId="0" fontId="28" fillId="0" borderId="1" xfId="0" applyFont="1" applyBorder="1" applyAlignment="1">
      <alignment vertical="top"/>
    </xf>
    <xf numFmtId="0" fontId="31" fillId="0" borderId="21" xfId="0" applyFont="1" applyBorder="1" applyAlignment="1">
      <alignment horizontal="left" vertical="center"/>
    </xf>
    <xf numFmtId="0" fontId="32" fillId="0" borderId="21" xfId="0" applyFont="1" applyBorder="1" applyAlignment="1">
      <alignment horizontal="left" vertical="center"/>
    </xf>
    <xf numFmtId="10" fontId="30" fillId="0" borderId="21" xfId="0" applyNumberFormat="1" applyFont="1" applyBorder="1" applyAlignment="1">
      <alignment horizontal="right" vertical="center"/>
    </xf>
    <xf numFmtId="10" fontId="30" fillId="0" borderId="21" xfId="7" applyNumberFormat="1" applyFont="1" applyFill="1" applyBorder="1" applyAlignment="1">
      <alignment horizontal="right" vertical="top"/>
    </xf>
    <xf numFmtId="0" fontId="30" fillId="3" borderId="21" xfId="0" applyFont="1" applyFill="1" applyBorder="1" applyAlignment="1">
      <alignment horizontal="right" vertical="center"/>
    </xf>
    <xf numFmtId="166" fontId="30" fillId="3" borderId="21" xfId="7" applyNumberFormat="1" applyFont="1" applyFill="1" applyBorder="1" applyAlignment="1">
      <alignment horizontal="right" vertical="top"/>
    </xf>
    <xf numFmtId="0" fontId="7" fillId="3" borderId="21" xfId="0" applyFont="1" applyFill="1" applyBorder="1" applyAlignment="1">
      <alignment vertical="center"/>
    </xf>
    <xf numFmtId="167" fontId="9" fillId="0" borderId="0" xfId="6" applyNumberFormat="1" applyFont="1" applyFill="1" applyBorder="1" applyAlignment="1">
      <alignment horizontal="right" vertical="top" wrapText="1"/>
    </xf>
    <xf numFmtId="0" fontId="7" fillId="3" borderId="0" xfId="0" applyFont="1" applyFill="1" applyAlignment="1">
      <alignment horizontal="left" vertical="center"/>
    </xf>
    <xf numFmtId="0" fontId="7" fillId="3" borderId="3" xfId="0" applyFont="1" applyFill="1" applyBorder="1" applyAlignment="1">
      <alignment horizontal="left" vertical="center"/>
    </xf>
    <xf numFmtId="0" fontId="3" fillId="3" borderId="0" xfId="0" applyFont="1" applyFill="1" applyAlignment="1">
      <alignment horizontal="left" vertical="center"/>
    </xf>
    <xf numFmtId="0" fontId="11" fillId="3" borderId="0" xfId="0" applyFont="1" applyFill="1" applyAlignment="1">
      <alignment horizontal="left" vertical="center"/>
    </xf>
    <xf numFmtId="0" fontId="16" fillId="6" borderId="15" xfId="0" applyFont="1" applyFill="1" applyBorder="1" applyAlignment="1">
      <alignment horizontal="left" vertical="center"/>
    </xf>
    <xf numFmtId="0" fontId="21" fillId="4" borderId="4" xfId="0" applyFont="1" applyFill="1" applyBorder="1" applyAlignment="1">
      <alignment horizontal="left" vertical="center"/>
    </xf>
    <xf numFmtId="0" fontId="21" fillId="4" borderId="0" xfId="0" applyFont="1" applyFill="1" applyAlignment="1">
      <alignment vertical="center"/>
    </xf>
    <xf numFmtId="0" fontId="9" fillId="3" borderId="0" xfId="0" applyFont="1" applyFill="1" applyAlignment="1">
      <alignment horizontal="left" vertical="center"/>
    </xf>
    <xf numFmtId="0" fontId="9" fillId="3" borderId="0" xfId="0" applyFont="1" applyFill="1" applyAlignment="1">
      <alignment horizontal="center"/>
    </xf>
    <xf numFmtId="0" fontId="13" fillId="3" borderId="0" xfId="0" applyFont="1" applyFill="1" applyAlignment="1">
      <alignment horizontal="center"/>
    </xf>
    <xf numFmtId="1" fontId="17" fillId="3" borderId="0" xfId="0" applyNumberFormat="1" applyFont="1" applyFill="1" applyAlignment="1">
      <alignment horizontal="left" vertical="top" wrapText="1"/>
    </xf>
    <xf numFmtId="1" fontId="7" fillId="3" borderId="19" xfId="0" applyNumberFormat="1" applyFont="1" applyFill="1" applyBorder="1" applyAlignment="1">
      <alignment horizontal="left" vertical="center"/>
    </xf>
    <xf numFmtId="1" fontId="22" fillId="3" borderId="0" xfId="6" applyNumberFormat="1" applyFont="1" applyFill="1" applyBorder="1" applyAlignment="1">
      <alignment horizontal="right" vertical="center" indent="3"/>
    </xf>
    <xf numFmtId="0" fontId="9" fillId="3" borderId="0" xfId="0" applyFont="1" applyFill="1" applyAlignment="1">
      <alignment horizontal="left"/>
    </xf>
    <xf numFmtId="1" fontId="7" fillId="3" borderId="19" xfId="0" applyNumberFormat="1" applyFont="1" applyFill="1" applyBorder="1" applyAlignment="1">
      <alignment horizontal="right" vertical="center" indent="3"/>
    </xf>
    <xf numFmtId="0" fontId="21" fillId="4" borderId="36" xfId="0" applyFont="1" applyFill="1" applyBorder="1" applyAlignment="1">
      <alignment vertical="center"/>
    </xf>
    <xf numFmtId="0" fontId="7" fillId="3" borderId="8" xfId="0" applyFont="1" applyFill="1" applyBorder="1" applyAlignment="1">
      <alignment horizontal="left" vertical="center"/>
    </xf>
    <xf numFmtId="1" fontId="7" fillId="3" borderId="0" xfId="0" applyNumberFormat="1" applyFont="1" applyFill="1" applyAlignment="1">
      <alignment vertical="center"/>
    </xf>
    <xf numFmtId="0" fontId="22" fillId="3" borderId="23" xfId="0" applyFont="1" applyFill="1" applyBorder="1" applyAlignment="1">
      <alignment horizontal="left" vertical="center" indent="1"/>
    </xf>
    <xf numFmtId="0" fontId="22" fillId="3" borderId="23" xfId="0" applyFont="1" applyFill="1" applyBorder="1" applyAlignment="1">
      <alignment horizontal="left" vertical="center"/>
    </xf>
    <xf numFmtId="0" fontId="55" fillId="3" borderId="0" xfId="0" applyFont="1" applyFill="1" applyAlignment="1">
      <alignment horizontal="left" vertical="center"/>
    </xf>
    <xf numFmtId="0" fontId="55" fillId="3" borderId="0" xfId="0" applyFont="1" applyFill="1" applyAlignment="1">
      <alignment horizontal="left" vertical="top" wrapText="1"/>
    </xf>
    <xf numFmtId="9" fontId="9" fillId="3" borderId="0" xfId="7" applyFont="1" applyFill="1" applyAlignment="1">
      <alignment vertical="center"/>
    </xf>
    <xf numFmtId="0" fontId="28" fillId="3" borderId="0" xfId="0" quotePrefix="1" applyFont="1" applyFill="1" applyAlignment="1">
      <alignment horizontal="left" vertical="top" wrapText="1"/>
    </xf>
    <xf numFmtId="0" fontId="55" fillId="3" borderId="21" xfId="0" applyFont="1" applyFill="1" applyBorder="1" applyAlignment="1">
      <alignment vertical="center" wrapText="1"/>
    </xf>
    <xf numFmtId="0" fontId="55" fillId="3" borderId="21" xfId="0" applyFont="1" applyFill="1" applyBorder="1" applyAlignment="1">
      <alignment vertical="center"/>
    </xf>
    <xf numFmtId="1" fontId="22" fillId="3" borderId="0" xfId="6" applyNumberFormat="1" applyFont="1" applyFill="1" applyBorder="1" applyAlignment="1">
      <alignment horizontal="right"/>
    </xf>
    <xf numFmtId="0" fontId="27" fillId="3" borderId="37" xfId="0" applyFont="1" applyFill="1" applyBorder="1" applyAlignment="1">
      <alignment horizontal="left" vertical="center"/>
    </xf>
    <xf numFmtId="1" fontId="27" fillId="3" borderId="37" xfId="6" applyNumberFormat="1" applyFont="1" applyFill="1" applyBorder="1" applyAlignment="1">
      <alignment horizontal="right"/>
    </xf>
    <xf numFmtId="9" fontId="22" fillId="3" borderId="0" xfId="7" applyFont="1" applyFill="1" applyBorder="1" applyAlignment="1">
      <alignment horizontal="right"/>
    </xf>
    <xf numFmtId="164" fontId="50" fillId="0" borderId="0" xfId="24" applyFont="1" applyFill="1"/>
    <xf numFmtId="164" fontId="9" fillId="0" borderId="0" xfId="24" applyFont="1" applyFill="1"/>
    <xf numFmtId="44" fontId="9" fillId="0" borderId="19" xfId="16" applyFont="1" applyFill="1" applyBorder="1" applyAlignment="1">
      <alignment horizontal="right" vertical="center"/>
    </xf>
    <xf numFmtId="44" fontId="9" fillId="0" borderId="0" xfId="16" applyFont="1" applyFill="1" applyBorder="1" applyAlignment="1">
      <alignment horizontal="right" vertical="center"/>
    </xf>
    <xf numFmtId="173" fontId="7" fillId="0" borderId="19" xfId="16" applyNumberFormat="1" applyFont="1" applyFill="1" applyBorder="1" applyAlignment="1">
      <alignment vertical="center"/>
    </xf>
    <xf numFmtId="0" fontId="54" fillId="0" borderId="0" xfId="6" applyNumberFormat="1" applyFont="1" applyFill="1" applyBorder="1" applyAlignment="1">
      <alignment horizontal="center" vertical="center"/>
    </xf>
    <xf numFmtId="170" fontId="54" fillId="0" borderId="0" xfId="6" applyNumberFormat="1" applyFont="1" applyFill="1" applyBorder="1" applyAlignment="1">
      <alignment horizontal="center" vertical="center"/>
    </xf>
    <xf numFmtId="10" fontId="7" fillId="0" borderId="19" xfId="7" applyNumberFormat="1" applyFont="1" applyFill="1" applyBorder="1" applyAlignment="1">
      <alignment horizontal="right" vertical="center"/>
    </xf>
    <xf numFmtId="10" fontId="7" fillId="0" borderId="0" xfId="0" applyNumberFormat="1" applyFont="1" applyAlignment="1">
      <alignment vertical="center"/>
    </xf>
    <xf numFmtId="10" fontId="7" fillId="0" borderId="23" xfId="6" applyNumberFormat="1" applyFont="1" applyFill="1" applyBorder="1" applyAlignment="1">
      <alignment vertical="center"/>
    </xf>
    <xf numFmtId="10" fontId="9" fillId="0" borderId="0" xfId="0" applyNumberFormat="1" applyFont="1"/>
    <xf numFmtId="0" fontId="7" fillId="3" borderId="0" xfId="0" applyFont="1" applyFill="1" applyAlignment="1">
      <alignment horizontal="right" vertical="center"/>
    </xf>
    <xf numFmtId="0" fontId="17" fillId="3" borderId="38" xfId="0" applyFont="1" applyFill="1" applyBorder="1" applyAlignment="1">
      <alignment horizontal="right" vertical="top" wrapText="1"/>
    </xf>
    <xf numFmtId="0" fontId="59" fillId="3" borderId="0" xfId="0" applyFont="1" applyFill="1" applyAlignment="1">
      <alignment horizontal="left" vertical="center"/>
    </xf>
    <xf numFmtId="167" fontId="59" fillId="3" borderId="0" xfId="6" applyNumberFormat="1" applyFont="1" applyFill="1" applyBorder="1" applyAlignment="1">
      <alignment horizontal="right"/>
    </xf>
    <xf numFmtId="167" fontId="59" fillId="0" borderId="0" xfId="6" applyNumberFormat="1" applyFont="1" applyFill="1" applyBorder="1" applyAlignment="1">
      <alignment horizontal="right"/>
    </xf>
    <xf numFmtId="0" fontId="53" fillId="3" borderId="0" xfId="0" applyFont="1" applyFill="1" applyAlignment="1">
      <alignment horizontal="left" vertical="center" indent="1"/>
    </xf>
    <xf numFmtId="0" fontId="60" fillId="3" borderId="0" xfId="0" applyFont="1" applyFill="1" applyAlignment="1">
      <alignment vertical="center"/>
    </xf>
    <xf numFmtId="167" fontId="27" fillId="0" borderId="0" xfId="6" applyNumberFormat="1" applyFont="1" applyFill="1" applyBorder="1" applyAlignment="1">
      <alignment horizontal="left" vertical="center"/>
    </xf>
    <xf numFmtId="167" fontId="13" fillId="3" borderId="19" xfId="6" applyNumberFormat="1" applyFont="1" applyFill="1" applyBorder="1" applyAlignment="1">
      <alignment horizontal="right"/>
    </xf>
    <xf numFmtId="0" fontId="27" fillId="0" borderId="0" xfId="0" applyFont="1" applyAlignment="1">
      <alignment horizontal="left" vertical="center" indent="2"/>
    </xf>
    <xf numFmtId="0" fontId="27" fillId="0" borderId="0" xfId="0" applyFont="1" applyAlignment="1">
      <alignment horizontal="left" vertical="center"/>
    </xf>
    <xf numFmtId="0" fontId="27" fillId="3" borderId="0" xfId="0" applyFont="1" applyFill="1" applyAlignment="1">
      <alignment horizontal="left" vertical="center" indent="2"/>
    </xf>
    <xf numFmtId="0" fontId="22" fillId="0" borderId="0" xfId="0" applyFont="1" applyAlignment="1">
      <alignment horizontal="left" vertical="center" indent="2"/>
    </xf>
    <xf numFmtId="167" fontId="27" fillId="3" borderId="0" xfId="6" applyNumberFormat="1" applyFont="1" applyFill="1" applyBorder="1" applyAlignment="1">
      <alignment horizontal="right"/>
    </xf>
    <xf numFmtId="1" fontId="27" fillId="3" borderId="0" xfId="6" applyNumberFormat="1" applyFont="1" applyFill="1" applyBorder="1" applyAlignment="1">
      <alignment horizontal="right"/>
    </xf>
    <xf numFmtId="0" fontId="9" fillId="3" borderId="37" xfId="0" applyFont="1" applyFill="1" applyBorder="1"/>
    <xf numFmtId="2" fontId="27" fillId="3" borderId="37" xfId="6" applyNumberFormat="1" applyFont="1" applyFill="1" applyBorder="1" applyAlignment="1">
      <alignment horizontal="right"/>
    </xf>
    <xf numFmtId="1" fontId="22" fillId="3" borderId="23" xfId="0" applyNumberFormat="1" applyFont="1" applyFill="1" applyBorder="1" applyAlignment="1">
      <alignment horizontal="right" vertical="center"/>
    </xf>
    <xf numFmtId="0" fontId="22" fillId="3" borderId="0" xfId="0" quotePrefix="1" applyFont="1" applyFill="1" applyAlignment="1">
      <alignment horizontal="left" vertical="center"/>
    </xf>
    <xf numFmtId="43" fontId="54" fillId="0" borderId="0" xfId="6" applyFont="1" applyAlignment="1">
      <alignment horizontal="center"/>
    </xf>
    <xf numFmtId="9" fontId="55" fillId="3" borderId="20" xfId="0" applyNumberFormat="1" applyFont="1" applyFill="1" applyBorder="1" applyAlignment="1">
      <alignment horizontal="center"/>
    </xf>
    <xf numFmtId="0" fontId="55" fillId="3" borderId="20" xfId="6" applyNumberFormat="1" applyFont="1" applyFill="1" applyBorder="1" applyAlignment="1">
      <alignment horizontal="center" vertical="center"/>
    </xf>
    <xf numFmtId="170" fontId="55" fillId="3" borderId="20" xfId="6" applyNumberFormat="1" applyFont="1" applyFill="1" applyBorder="1" applyAlignment="1">
      <alignment horizontal="center" vertical="center"/>
    </xf>
    <xf numFmtId="9" fontId="55" fillId="3" borderId="20" xfId="0" applyNumberFormat="1" applyFont="1" applyFill="1" applyBorder="1" applyAlignment="1">
      <alignment horizontal="center" vertical="center"/>
    </xf>
    <xf numFmtId="0" fontId="22" fillId="3" borderId="37" xfId="0" applyFont="1" applyFill="1" applyBorder="1" applyAlignment="1">
      <alignment horizontal="left" vertical="center"/>
    </xf>
    <xf numFmtId="0" fontId="22" fillId="3" borderId="37" xfId="0" applyFont="1" applyFill="1" applyBorder="1" applyAlignment="1">
      <alignment horizontal="left" vertical="center" indent="1"/>
    </xf>
    <xf numFmtId="2" fontId="22" fillId="3" borderId="37" xfId="0" applyNumberFormat="1" applyFont="1" applyFill="1" applyBorder="1" applyAlignment="1">
      <alignment horizontal="right" vertical="center"/>
    </xf>
    <xf numFmtId="0" fontId="22" fillId="3" borderId="37" xfId="0" applyFont="1" applyFill="1" applyBorder="1" applyAlignment="1">
      <alignment horizontal="left" vertical="center" indent="2"/>
    </xf>
    <xf numFmtId="2" fontId="22" fillId="3" borderId="37" xfId="6" applyNumberFormat="1" applyFont="1" applyFill="1" applyBorder="1" applyAlignment="1">
      <alignment horizontal="right"/>
    </xf>
    <xf numFmtId="9" fontId="9" fillId="3" borderId="19" xfId="7" applyFont="1" applyFill="1" applyBorder="1" applyAlignment="1">
      <alignment horizontal="right" vertical="center"/>
    </xf>
    <xf numFmtId="9" fontId="9" fillId="0" borderId="0" xfId="7" applyFont="1" applyFill="1" applyBorder="1" applyAlignment="1">
      <alignment horizontal="right" vertical="center"/>
    </xf>
    <xf numFmtId="9" fontId="9" fillId="3" borderId="0" xfId="7" applyFont="1" applyFill="1"/>
    <xf numFmtId="166" fontId="9" fillId="0" borderId="19" xfId="7" applyNumberFormat="1" applyFont="1" applyFill="1" applyBorder="1" applyAlignment="1">
      <alignment horizontal="right" vertical="center"/>
    </xf>
    <xf numFmtId="166" fontId="9" fillId="0" borderId="19" xfId="7" applyNumberFormat="1" applyFont="1" applyFill="1" applyBorder="1" applyAlignment="1">
      <alignment horizontal="left" vertical="center"/>
    </xf>
    <xf numFmtId="9" fontId="9" fillId="0" borderId="19" xfId="7" applyFont="1" applyFill="1" applyBorder="1" applyAlignment="1">
      <alignment horizontal="right" vertical="center"/>
    </xf>
    <xf numFmtId="9" fontId="9" fillId="3" borderId="0" xfId="7" applyFont="1" applyFill="1" applyBorder="1" applyAlignment="1">
      <alignment horizontal="right" vertical="center"/>
    </xf>
    <xf numFmtId="9" fontId="9" fillId="0" borderId="0" xfId="7" applyFont="1"/>
    <xf numFmtId="0" fontId="13" fillId="3" borderId="0" xfId="0" applyFont="1" applyFill="1" applyAlignment="1">
      <alignment horizontal="left"/>
    </xf>
    <xf numFmtId="1" fontId="9" fillId="3" borderId="0" xfId="0" applyNumberFormat="1" applyFont="1" applyFill="1" applyAlignment="1">
      <alignment horizontal="right" vertical="center" indent="3"/>
    </xf>
    <xf numFmtId="0" fontId="22" fillId="3" borderId="0" xfId="0" applyFont="1" applyFill="1" applyAlignment="1">
      <alignment horizontal="left" vertical="center" indent="3"/>
    </xf>
    <xf numFmtId="167" fontId="9" fillId="0" borderId="19" xfId="6" applyNumberFormat="1" applyFont="1" applyFill="1" applyBorder="1" applyAlignment="1">
      <alignment horizontal="right" vertical="center"/>
    </xf>
    <xf numFmtId="167" fontId="9" fillId="3" borderId="19" xfId="6" applyNumberFormat="1" applyFont="1" applyFill="1" applyBorder="1" applyAlignment="1">
      <alignment horizontal="right" vertical="center"/>
    </xf>
    <xf numFmtId="167" fontId="9" fillId="0" borderId="0" xfId="6" applyNumberFormat="1" applyFont="1" applyFill="1" applyBorder="1" applyAlignment="1">
      <alignment horizontal="right" vertical="center"/>
    </xf>
    <xf numFmtId="167" fontId="9" fillId="3" borderId="0" xfId="6" applyNumberFormat="1" applyFont="1" applyFill="1" applyAlignment="1">
      <alignment horizontal="right"/>
    </xf>
    <xf numFmtId="167" fontId="9" fillId="3" borderId="0" xfId="6" applyNumberFormat="1" applyFont="1" applyFill="1" applyBorder="1" applyAlignment="1">
      <alignment horizontal="right" vertical="center"/>
    </xf>
    <xf numFmtId="0" fontId="61" fillId="0" borderId="0" xfId="6" applyNumberFormat="1" applyFont="1" applyFill="1" applyBorder="1" applyAlignment="1">
      <alignment vertical="center"/>
    </xf>
    <xf numFmtId="0" fontId="61" fillId="0" borderId="19" xfId="6" applyNumberFormat="1" applyFont="1" applyFill="1" applyBorder="1" applyAlignment="1">
      <alignment vertical="center"/>
    </xf>
    <xf numFmtId="0" fontId="62" fillId="0" borderId="0" xfId="0" applyFont="1" applyAlignment="1">
      <alignment horizontal="right"/>
    </xf>
    <xf numFmtId="0" fontId="61" fillId="0" borderId="20" xfId="6" applyNumberFormat="1" applyFont="1" applyFill="1" applyBorder="1" applyAlignment="1">
      <alignment vertical="center"/>
    </xf>
    <xf numFmtId="0" fontId="61" fillId="0" borderId="0" xfId="0" applyFont="1"/>
    <xf numFmtId="0" fontId="61" fillId="0" borderId="19" xfId="0" applyFont="1" applyBorder="1" applyAlignment="1">
      <alignment horizontal="left" vertical="top"/>
    </xf>
    <xf numFmtId="0" fontId="62" fillId="0" borderId="0" xfId="0" applyFont="1" applyAlignment="1">
      <alignment horizontal="right" vertical="center"/>
    </xf>
    <xf numFmtId="0" fontId="62" fillId="0" borderId="0" xfId="0" applyFont="1" applyAlignment="1">
      <alignment horizontal="center"/>
    </xf>
    <xf numFmtId="0" fontId="61" fillId="3" borderId="19" xfId="0" applyFont="1" applyFill="1" applyBorder="1" applyAlignment="1">
      <alignment vertical="center"/>
    </xf>
    <xf numFmtId="0" fontId="61" fillId="3" borderId="0" xfId="0" applyFont="1" applyFill="1" applyAlignment="1">
      <alignment vertical="center"/>
    </xf>
    <xf numFmtId="0" fontId="61" fillId="0" borderId="20" xfId="0" applyFont="1" applyBorder="1" applyAlignment="1">
      <alignment horizontal="left" vertical="top"/>
    </xf>
    <xf numFmtId="0" fontId="61" fillId="3" borderId="20" xfId="0" applyFont="1" applyFill="1" applyBorder="1" applyAlignment="1">
      <alignment vertical="center"/>
    </xf>
    <xf numFmtId="0" fontId="63" fillId="3" borderId="18" xfId="0" applyFont="1" applyFill="1" applyBorder="1"/>
    <xf numFmtId="0" fontId="62" fillId="3" borderId="0" xfId="0" applyFont="1" applyFill="1" applyAlignment="1">
      <alignment horizontal="right"/>
    </xf>
    <xf numFmtId="167" fontId="63" fillId="3" borderId="18" xfId="0" applyNumberFormat="1" applyFont="1" applyFill="1" applyBorder="1"/>
    <xf numFmtId="167" fontId="62" fillId="3" borderId="0" xfId="0" applyNumberFormat="1" applyFont="1" applyFill="1" applyAlignment="1">
      <alignment horizontal="right"/>
    </xf>
    <xf numFmtId="0" fontId="64" fillId="0" borderId="0" xfId="0" applyFont="1"/>
    <xf numFmtId="0" fontId="61" fillId="0" borderId="19" xfId="6" applyNumberFormat="1" applyFont="1" applyFill="1" applyBorder="1" applyAlignment="1">
      <alignment horizontal="left" vertical="center"/>
    </xf>
    <xf numFmtId="0" fontId="61" fillId="0" borderId="0" xfId="6" applyNumberFormat="1" applyFont="1" applyFill="1" applyBorder="1" applyAlignment="1">
      <alignment horizontal="left" vertical="center"/>
    </xf>
    <xf numFmtId="0" fontId="62" fillId="3" borderId="0" xfId="0" applyFont="1" applyFill="1" applyAlignment="1">
      <alignment horizontal="left"/>
    </xf>
    <xf numFmtId="0" fontId="61" fillId="0" borderId="0" xfId="0" applyFont="1" applyAlignment="1">
      <alignment horizontal="right" vertical="center"/>
    </xf>
    <xf numFmtId="0" fontId="62" fillId="3" borderId="0" xfId="0" applyFont="1" applyFill="1" applyAlignment="1">
      <alignment horizontal="right" vertical="center"/>
    </xf>
    <xf numFmtId="0" fontId="61" fillId="3" borderId="0" xfId="0" applyFont="1" applyFill="1" applyAlignment="1">
      <alignment horizontal="left" vertical="center"/>
    </xf>
    <xf numFmtId="0" fontId="61" fillId="3" borderId="0" xfId="0" applyFont="1" applyFill="1" applyAlignment="1">
      <alignment horizontal="center" vertical="top"/>
    </xf>
    <xf numFmtId="0" fontId="62" fillId="0" borderId="21" xfId="0" applyFont="1" applyBorder="1" applyAlignment="1">
      <alignment horizontal="left" vertical="center"/>
    </xf>
    <xf numFmtId="0" fontId="61" fillId="0" borderId="0" xfId="0" applyFont="1" applyAlignment="1">
      <alignment horizontal="left" vertical="center"/>
    </xf>
    <xf numFmtId="0" fontId="61" fillId="0" borderId="20" xfId="6" applyNumberFormat="1" applyFont="1" applyFill="1" applyBorder="1" applyAlignment="1">
      <alignment horizontal="left" vertical="center"/>
    </xf>
    <xf numFmtId="0" fontId="64" fillId="0" borderId="19" xfId="0" applyFont="1" applyBorder="1" applyAlignment="1">
      <alignment vertical="center"/>
    </xf>
    <xf numFmtId="0" fontId="64" fillId="0" borderId="0" xfId="6" applyNumberFormat="1" applyFont="1" applyFill="1" applyBorder="1" applyAlignment="1">
      <alignment horizontal="left" vertical="center"/>
    </xf>
    <xf numFmtId="0" fontId="61" fillId="0" borderId="0" xfId="0" applyFont="1" applyAlignment="1">
      <alignment vertical="center"/>
    </xf>
    <xf numFmtId="0" fontId="62" fillId="0" borderId="21" xfId="0" applyFont="1" applyBorder="1" applyAlignment="1">
      <alignment horizontal="right" wrapText="1"/>
    </xf>
    <xf numFmtId="0" fontId="62" fillId="0" borderId="21" xfId="0" applyFont="1" applyBorder="1" applyAlignment="1">
      <alignment wrapText="1"/>
    </xf>
    <xf numFmtId="9" fontId="7" fillId="0" borderId="19" xfId="7" applyFont="1" applyFill="1" applyBorder="1" applyAlignment="1"/>
    <xf numFmtId="9" fontId="7" fillId="0" borderId="0" xfId="7" applyFont="1" applyFill="1" applyBorder="1" applyAlignment="1"/>
    <xf numFmtId="9" fontId="7" fillId="0" borderId="0" xfId="7" applyFont="1" applyFill="1" applyAlignment="1"/>
    <xf numFmtId="9" fontId="7" fillId="0" borderId="0" xfId="7" applyFont="1"/>
    <xf numFmtId="9" fontId="31" fillId="3" borderId="0" xfId="7" applyFont="1" applyFill="1" applyBorder="1" applyAlignment="1">
      <alignment horizontal="left" vertical="center"/>
    </xf>
    <xf numFmtId="0" fontId="17" fillId="3" borderId="0" xfId="0" applyFont="1" applyFill="1" applyAlignment="1">
      <alignment horizontal="center" vertical="center"/>
    </xf>
    <xf numFmtId="0" fontId="9" fillId="3" borderId="0" xfId="0" applyFont="1" applyFill="1" applyAlignment="1">
      <alignment horizontal="center" vertical="center"/>
    </xf>
    <xf numFmtId="43" fontId="61" fillId="3" borderId="0" xfId="6" applyFont="1" applyFill="1" applyBorder="1" applyAlignment="1">
      <alignment horizontal="left" vertical="center"/>
    </xf>
    <xf numFmtId="0" fontId="27" fillId="3" borderId="23" xfId="0" applyFont="1" applyFill="1" applyBorder="1" applyAlignment="1">
      <alignment horizontal="left" vertical="center"/>
    </xf>
    <xf numFmtId="167" fontId="27" fillId="3" borderId="23" xfId="6" applyNumberFormat="1" applyFont="1" applyFill="1" applyBorder="1" applyAlignment="1">
      <alignment horizontal="right"/>
    </xf>
    <xf numFmtId="9" fontId="27" fillId="3" borderId="23" xfId="7" applyFont="1" applyFill="1" applyBorder="1" applyAlignment="1">
      <alignment horizontal="right"/>
    </xf>
    <xf numFmtId="0" fontId="22" fillId="3" borderId="23" xfId="0" applyFont="1" applyFill="1" applyBorder="1" applyAlignment="1">
      <alignment horizontal="left" vertical="center" indent="2"/>
    </xf>
    <xf numFmtId="10" fontId="22" fillId="3" borderId="23" xfId="6" applyNumberFormat="1" applyFont="1" applyFill="1" applyBorder="1" applyAlignment="1">
      <alignment horizontal="right"/>
    </xf>
    <xf numFmtId="0" fontId="62" fillId="3" borderId="21" xfId="0" applyFont="1" applyFill="1" applyBorder="1" applyAlignment="1">
      <alignment horizontal="right" vertical="top"/>
    </xf>
    <xf numFmtId="0" fontId="62" fillId="3" borderId="21" xfId="0" applyFont="1" applyFill="1" applyBorder="1" applyAlignment="1">
      <alignment horizontal="right" vertical="top" wrapText="1"/>
    </xf>
    <xf numFmtId="0" fontId="62" fillId="3" borderId="21" xfId="0" applyFont="1" applyFill="1" applyBorder="1" applyAlignment="1">
      <alignment horizontal="right"/>
    </xf>
    <xf numFmtId="0" fontId="62" fillId="3" borderId="21" xfId="0" applyFont="1" applyFill="1" applyBorder="1" applyAlignment="1">
      <alignment horizontal="right" wrapText="1"/>
    </xf>
    <xf numFmtId="0" fontId="61" fillId="3" borderId="0" xfId="0" applyFont="1" applyFill="1" applyAlignment="1">
      <alignment horizontal="left" vertical="center" indent="2"/>
    </xf>
    <xf numFmtId="0" fontId="55" fillId="3" borderId="23" xfId="0" applyFont="1" applyFill="1" applyBorder="1" applyAlignment="1">
      <alignment horizontal="left" vertical="center"/>
    </xf>
    <xf numFmtId="0" fontId="55" fillId="3" borderId="23" xfId="0" applyFont="1" applyFill="1" applyBorder="1" applyAlignment="1">
      <alignment horizontal="left" vertical="top" wrapText="1"/>
    </xf>
    <xf numFmtId="167" fontId="27" fillId="3" borderId="0" xfId="6" applyNumberFormat="1" applyFont="1" applyFill="1" applyAlignment="1">
      <alignment horizontal="right" vertical="center"/>
    </xf>
    <xf numFmtId="0" fontId="28" fillId="3" borderId="19" xfId="0" applyFont="1" applyFill="1" applyBorder="1" applyAlignment="1">
      <alignment horizontal="left"/>
    </xf>
    <xf numFmtId="0" fontId="7" fillId="0" borderId="19" xfId="0" applyFont="1" applyBorder="1"/>
    <xf numFmtId="0" fontId="7" fillId="0" borderId="0" xfId="0" applyFont="1" applyAlignment="1">
      <alignment horizontal="left"/>
    </xf>
    <xf numFmtId="43" fontId="22" fillId="3" borderId="0" xfId="6" applyFont="1" applyFill="1" applyBorder="1" applyAlignment="1">
      <alignment horizontal="right"/>
    </xf>
    <xf numFmtId="9" fontId="59" fillId="3" borderId="0" xfId="7" applyFont="1" applyFill="1" applyBorder="1" applyAlignment="1">
      <alignment horizontal="right"/>
    </xf>
    <xf numFmtId="9" fontId="66" fillId="3" borderId="0" xfId="7" applyFont="1" applyFill="1" applyAlignment="1">
      <alignment horizontal="right" vertical="center"/>
    </xf>
    <xf numFmtId="9" fontId="65" fillId="3" borderId="0" xfId="7" applyFont="1" applyFill="1" applyAlignment="1">
      <alignment horizontal="right" vertical="center"/>
    </xf>
    <xf numFmtId="167" fontId="27" fillId="0" borderId="0" xfId="6" applyNumberFormat="1" applyFont="1" applyFill="1" applyBorder="1" applyAlignment="1">
      <alignment horizontal="right" vertical="center"/>
    </xf>
    <xf numFmtId="9" fontId="26" fillId="0" borderId="23" xfId="7" applyFont="1" applyBorder="1" applyAlignment="1">
      <alignment horizontal="right" vertical="center"/>
    </xf>
    <xf numFmtId="0" fontId="67" fillId="3" borderId="0" xfId="0" applyFont="1" applyFill="1" applyAlignment="1">
      <alignment vertical="top"/>
    </xf>
    <xf numFmtId="0" fontId="67" fillId="3" borderId="0" xfId="0" applyFont="1" applyFill="1" applyAlignment="1">
      <alignment vertical="center"/>
    </xf>
    <xf numFmtId="167" fontId="68" fillId="3" borderId="18" xfId="0" applyNumberFormat="1" applyFont="1" applyFill="1" applyBorder="1"/>
    <xf numFmtId="0" fontId="68" fillId="3" borderId="18" xfId="0" applyFont="1" applyFill="1" applyBorder="1"/>
    <xf numFmtId="167" fontId="69" fillId="3" borderId="0" xfId="0" applyNumberFormat="1" applyFont="1" applyFill="1" applyAlignment="1">
      <alignment horizontal="right"/>
    </xf>
    <xf numFmtId="167" fontId="69" fillId="3" borderId="0" xfId="0" applyNumberFormat="1" applyFont="1" applyFill="1" applyAlignment="1">
      <alignment horizontal="center"/>
    </xf>
    <xf numFmtId="0" fontId="62" fillId="3" borderId="19" xfId="0" applyFont="1" applyFill="1" applyBorder="1" applyAlignment="1">
      <alignment horizontal="left" vertical="top"/>
    </xf>
    <xf numFmtId="167" fontId="30" fillId="3" borderId="19" xfId="6" applyNumberFormat="1" applyFont="1" applyFill="1" applyBorder="1" applyAlignment="1">
      <alignment horizontal="center" vertical="center"/>
    </xf>
    <xf numFmtId="9" fontId="70" fillId="3" borderId="19" xfId="7" applyFont="1" applyFill="1" applyBorder="1" applyAlignment="1">
      <alignment horizontal="center" vertical="center"/>
    </xf>
    <xf numFmtId="9" fontId="70" fillId="3" borderId="19" xfId="7" applyFont="1" applyFill="1" applyBorder="1" applyAlignment="1">
      <alignment horizontal="right" vertical="center"/>
    </xf>
    <xf numFmtId="9" fontId="30" fillId="3" borderId="0" xfId="7" applyFont="1" applyFill="1" applyBorder="1" applyAlignment="1">
      <alignment horizontal="center" vertical="center"/>
    </xf>
    <xf numFmtId="9" fontId="30" fillId="3" borderId="0" xfId="7" applyFont="1" applyFill="1" applyBorder="1" applyAlignment="1">
      <alignment horizontal="right" vertical="center"/>
    </xf>
    <xf numFmtId="0" fontId="61" fillId="3" borderId="0" xfId="0" applyFont="1" applyFill="1" applyAlignment="1">
      <alignment horizontal="left" vertical="top" indent="2"/>
    </xf>
    <xf numFmtId="167" fontId="30" fillId="3" borderId="0" xfId="6" applyNumberFormat="1" applyFont="1" applyFill="1" applyBorder="1" applyAlignment="1">
      <alignment horizontal="center" vertical="center"/>
    </xf>
    <xf numFmtId="0" fontId="61" fillId="3" borderId="20" xfId="0" applyFont="1" applyFill="1" applyBorder="1" applyAlignment="1">
      <alignment horizontal="left" vertical="top"/>
    </xf>
    <xf numFmtId="167" fontId="30" fillId="3" borderId="20" xfId="6" applyNumberFormat="1" applyFont="1" applyFill="1" applyBorder="1" applyAlignment="1">
      <alignment horizontal="left" vertical="top"/>
    </xf>
    <xf numFmtId="0" fontId="61" fillId="3" borderId="0" xfId="0" applyFont="1" applyFill="1" applyAlignment="1">
      <alignment horizontal="left" vertical="top"/>
    </xf>
    <xf numFmtId="167" fontId="30" fillId="3" borderId="0" xfId="6" applyNumberFormat="1" applyFont="1" applyFill="1" applyBorder="1" applyAlignment="1">
      <alignment horizontal="left" vertical="top"/>
    </xf>
    <xf numFmtId="0" fontId="9" fillId="4" borderId="10" xfId="0" applyFont="1" applyFill="1" applyBorder="1" applyAlignment="1">
      <alignment vertical="center"/>
    </xf>
    <xf numFmtId="0" fontId="68" fillId="3" borderId="0" xfId="0" applyFont="1" applyFill="1"/>
    <xf numFmtId="9" fontId="70" fillId="3" borderId="0" xfId="7" applyFont="1" applyFill="1" applyBorder="1" applyAlignment="1">
      <alignment horizontal="center" vertical="center"/>
    </xf>
    <xf numFmtId="167" fontId="30" fillId="3" borderId="0" xfId="6" applyNumberFormat="1" applyFont="1" applyFill="1" applyBorder="1" applyAlignment="1">
      <alignment horizontal="right" vertical="center"/>
    </xf>
    <xf numFmtId="9" fontId="30" fillId="3" borderId="20" xfId="7" applyFont="1" applyFill="1" applyBorder="1" applyAlignment="1">
      <alignment horizontal="center" vertical="top"/>
    </xf>
    <xf numFmtId="0" fontId="9" fillId="0" borderId="2" xfId="0" applyFont="1" applyBorder="1" applyAlignment="1">
      <alignment vertical="center" wrapText="1"/>
    </xf>
    <xf numFmtId="49" fontId="9" fillId="0" borderId="2" xfId="0" applyNumberFormat="1" applyFont="1" applyBorder="1" applyAlignment="1">
      <alignment horizontal="left" vertical="top" wrapText="1"/>
    </xf>
    <xf numFmtId="0" fontId="71" fillId="3" borderId="38" xfId="0" applyFont="1" applyFill="1" applyBorder="1" applyAlignment="1">
      <alignment horizontal="left" vertical="top" wrapText="1"/>
    </xf>
    <xf numFmtId="9" fontId="64" fillId="3" borderId="0" xfId="7" applyFont="1" applyFill="1" applyAlignment="1">
      <alignment horizontal="right" vertical="center"/>
    </xf>
    <xf numFmtId="9" fontId="72" fillId="3" borderId="23" xfId="7" applyFont="1" applyFill="1" applyBorder="1" applyAlignment="1">
      <alignment horizontal="right" vertical="center"/>
    </xf>
    <xf numFmtId="9" fontId="7" fillId="0" borderId="0" xfId="7" applyFont="1" applyFill="1" applyBorder="1" applyAlignment="1">
      <alignment horizontal="right" vertical="center"/>
    </xf>
    <xf numFmtId="9" fontId="7" fillId="3" borderId="0" xfId="7" applyFont="1" applyFill="1" applyBorder="1" applyAlignment="1">
      <alignment horizontal="right" vertical="center"/>
    </xf>
    <xf numFmtId="173" fontId="9" fillId="3" borderId="19" xfId="16" applyNumberFormat="1" applyFont="1" applyFill="1" applyBorder="1" applyAlignment="1">
      <alignment horizontal="right" vertical="center"/>
    </xf>
    <xf numFmtId="173" fontId="9" fillId="0" borderId="19" xfId="16" applyNumberFormat="1" applyFont="1" applyFill="1" applyBorder="1" applyAlignment="1">
      <alignment horizontal="right" vertical="center"/>
    </xf>
    <xf numFmtId="173" fontId="9" fillId="0" borderId="0" xfId="16" applyNumberFormat="1" applyFont="1" applyFill="1" applyBorder="1" applyAlignment="1">
      <alignment horizontal="right" vertical="center"/>
    </xf>
    <xf numFmtId="173" fontId="9" fillId="3" borderId="0" xfId="16" applyNumberFormat="1" applyFont="1" applyFill="1" applyBorder="1" applyAlignment="1">
      <alignment horizontal="right" vertical="center"/>
    </xf>
    <xf numFmtId="173" fontId="9" fillId="0" borderId="20" xfId="16" applyNumberFormat="1" applyFont="1" applyFill="1" applyBorder="1" applyAlignment="1">
      <alignment horizontal="right" vertical="top"/>
    </xf>
    <xf numFmtId="0" fontId="22" fillId="3" borderId="34" xfId="0" applyFont="1" applyFill="1" applyBorder="1" applyAlignment="1">
      <alignment horizontal="center" vertical="center"/>
    </xf>
    <xf numFmtId="0" fontId="22" fillId="3" borderId="39" xfId="0" applyFont="1" applyFill="1" applyBorder="1" applyAlignment="1">
      <alignment horizontal="center" vertical="center"/>
    </xf>
    <xf numFmtId="0" fontId="22" fillId="3" borderId="40" xfId="0" applyFont="1" applyFill="1" applyBorder="1" applyAlignment="1">
      <alignment horizontal="left" vertical="center"/>
    </xf>
    <xf numFmtId="0" fontId="22" fillId="3" borderId="40" xfId="0" applyFont="1" applyFill="1" applyBorder="1" applyAlignment="1">
      <alignment horizontal="center" vertical="center"/>
    </xf>
    <xf numFmtId="0" fontId="17" fillId="3" borderId="0" xfId="0" applyFont="1" applyFill="1" applyAlignment="1">
      <alignment horizontal="left" wrapText="1"/>
    </xf>
    <xf numFmtId="167" fontId="22" fillId="3" borderId="0" xfId="6" applyNumberFormat="1" applyFont="1" applyFill="1" applyBorder="1" applyAlignment="1">
      <alignment horizontal="right" vertical="center" indent="3"/>
    </xf>
    <xf numFmtId="0" fontId="17" fillId="3" borderId="0" xfId="0" applyFont="1" applyFill="1" applyAlignment="1">
      <alignment horizontal="center" vertical="top" wrapText="1"/>
    </xf>
    <xf numFmtId="1" fontId="7" fillId="3" borderId="0" xfId="0" applyNumberFormat="1" applyFont="1" applyFill="1" applyAlignment="1">
      <alignment horizontal="left" vertical="center"/>
    </xf>
    <xf numFmtId="49" fontId="7" fillId="3" borderId="0" xfId="0" applyNumberFormat="1" applyFont="1" applyFill="1" applyAlignment="1">
      <alignment horizontal="left" vertical="center"/>
    </xf>
    <xf numFmtId="0" fontId="17" fillId="3" borderId="39" xfId="0" applyFont="1" applyFill="1" applyBorder="1" applyAlignment="1">
      <alignment horizontal="left" vertical="top" wrapText="1"/>
    </xf>
    <xf numFmtId="0" fontId="20" fillId="3" borderId="39" xfId="0" applyFont="1" applyFill="1" applyBorder="1" applyAlignment="1">
      <alignment vertical="center"/>
    </xf>
    <xf numFmtId="0" fontId="13" fillId="3" borderId="42" xfId="0" applyFont="1" applyFill="1" applyBorder="1" applyAlignment="1">
      <alignment horizontal="left"/>
    </xf>
    <xf numFmtId="0" fontId="7" fillId="3" borderId="42" xfId="0" applyFont="1" applyFill="1" applyBorder="1" applyAlignment="1">
      <alignment horizontal="center" vertical="center"/>
    </xf>
    <xf numFmtId="0" fontId="13" fillId="3" borderId="42" xfId="0" applyFont="1" applyFill="1" applyBorder="1" applyAlignment="1">
      <alignment horizontal="center"/>
    </xf>
    <xf numFmtId="1" fontId="7" fillId="3" borderId="42" xfId="0" applyNumberFormat="1" applyFont="1" applyFill="1" applyBorder="1" applyAlignment="1">
      <alignment horizontal="left" vertical="center"/>
    </xf>
    <xf numFmtId="49" fontId="7" fillId="3" borderId="42" xfId="0" applyNumberFormat="1" applyFont="1" applyFill="1" applyBorder="1" applyAlignment="1">
      <alignment horizontal="left" vertical="center"/>
    </xf>
    <xf numFmtId="0" fontId="22" fillId="3" borderId="0" xfId="0" applyFont="1" applyFill="1" applyAlignment="1">
      <alignment vertical="center"/>
    </xf>
    <xf numFmtId="49" fontId="22" fillId="3" borderId="0" xfId="0" applyNumberFormat="1" applyFont="1" applyFill="1" applyAlignment="1">
      <alignment horizontal="left" vertical="center"/>
    </xf>
    <xf numFmtId="167" fontId="22" fillId="3" borderId="39" xfId="6" applyNumberFormat="1" applyFont="1" applyFill="1" applyBorder="1" applyAlignment="1">
      <alignment horizontal="center" vertical="center"/>
    </xf>
    <xf numFmtId="49" fontId="22" fillId="3" borderId="39" xfId="6" applyNumberFormat="1" applyFont="1" applyFill="1" applyBorder="1" applyAlignment="1">
      <alignment horizontal="left" vertical="center"/>
    </xf>
    <xf numFmtId="0" fontId="22" fillId="3" borderId="39" xfId="6" applyNumberFormat="1" applyFont="1" applyFill="1" applyBorder="1" applyAlignment="1">
      <alignment horizontal="center" vertical="center"/>
    </xf>
    <xf numFmtId="0" fontId="22" fillId="0" borderId="35" xfId="0" applyFont="1" applyBorder="1" applyAlignment="1">
      <alignment horizontal="left" vertical="center" indent="2"/>
    </xf>
    <xf numFmtId="0" fontId="22" fillId="0" borderId="35" xfId="0" applyFont="1" applyBorder="1" applyAlignment="1">
      <alignment horizontal="left" vertical="center"/>
    </xf>
    <xf numFmtId="167" fontId="22" fillId="0" borderId="35" xfId="6" applyNumberFormat="1" applyFont="1" applyFill="1" applyBorder="1" applyAlignment="1">
      <alignment horizontal="right"/>
    </xf>
    <xf numFmtId="0" fontId="73" fillId="3" borderId="0" xfId="0" applyFont="1" applyFill="1" applyAlignment="1">
      <alignment vertical="center"/>
    </xf>
    <xf numFmtId="0" fontId="73" fillId="0" borderId="0" xfId="0" applyFont="1" applyAlignment="1">
      <alignment vertical="center"/>
    </xf>
    <xf numFmtId="0" fontId="74" fillId="3" borderId="0" xfId="0" applyFont="1" applyFill="1" applyAlignment="1">
      <alignment vertical="center"/>
    </xf>
    <xf numFmtId="167" fontId="19" fillId="3" borderId="0" xfId="6" applyNumberFormat="1" applyFont="1" applyFill="1" applyBorder="1" applyAlignment="1">
      <alignment horizontal="left"/>
    </xf>
    <xf numFmtId="0" fontId="75" fillId="3" borderId="0" xfId="0" applyFont="1" applyFill="1" applyAlignment="1">
      <alignment vertical="center"/>
    </xf>
    <xf numFmtId="167" fontId="75" fillId="0" borderId="0" xfId="0" applyNumberFormat="1" applyFont="1" applyAlignment="1">
      <alignment vertical="center"/>
    </xf>
    <xf numFmtId="1" fontId="18" fillId="3" borderId="0" xfId="0" applyNumberFormat="1" applyFont="1" applyFill="1" applyAlignment="1">
      <alignment horizontal="right" vertical="top" wrapText="1"/>
    </xf>
    <xf numFmtId="1" fontId="17" fillId="3" borderId="23" xfId="0" applyNumberFormat="1" applyFont="1" applyFill="1" applyBorder="1" applyAlignment="1">
      <alignment horizontal="right" vertical="top" wrapText="1"/>
    </xf>
    <xf numFmtId="0" fontId="73" fillId="3" borderId="0" xfId="0" applyFont="1" applyFill="1"/>
    <xf numFmtId="167" fontId="22" fillId="3" borderId="0" xfId="6" applyNumberFormat="1" applyFont="1" applyFill="1" applyBorder="1" applyAlignment="1">
      <alignment horizontal="left" vertical="center" wrapText="1"/>
    </xf>
    <xf numFmtId="0" fontId="21" fillId="0" borderId="0" xfId="0" applyFont="1" applyAlignment="1">
      <alignment horizontal="right"/>
    </xf>
    <xf numFmtId="0" fontId="38" fillId="3" borderId="0" xfId="2" applyFont="1" applyFill="1" applyBorder="1" applyAlignment="1">
      <alignment horizontal="left"/>
    </xf>
    <xf numFmtId="0" fontId="46" fillId="3" borderId="0" xfId="2" applyFont="1" applyFill="1" applyBorder="1" applyAlignment="1">
      <alignment horizontal="left"/>
    </xf>
    <xf numFmtId="0" fontId="47" fillId="3" borderId="0" xfId="2" applyFont="1" applyFill="1" applyBorder="1" applyAlignment="1">
      <alignment horizontal="left"/>
    </xf>
    <xf numFmtId="0" fontId="45" fillId="3" borderId="0" xfId="2" applyFont="1" applyFill="1" applyBorder="1" applyAlignment="1">
      <alignment horizontal="left"/>
    </xf>
    <xf numFmtId="169" fontId="7" fillId="3" borderId="0" xfId="6" applyNumberFormat="1" applyFont="1" applyFill="1" applyBorder="1" applyAlignment="1">
      <alignment horizontal="left" vertical="center" wrapText="1"/>
    </xf>
    <xf numFmtId="0" fontId="61" fillId="0" borderId="0" xfId="0" applyFont="1" applyAlignment="1">
      <alignment horizontal="left" vertical="top"/>
    </xf>
    <xf numFmtId="0" fontId="9" fillId="3" borderId="0" xfId="0" applyFont="1" applyFill="1" applyAlignment="1">
      <alignment horizontal="left" vertical="top" wrapText="1"/>
    </xf>
    <xf numFmtId="0" fontId="9" fillId="3" borderId="19" xfId="0" applyFont="1" applyFill="1" applyBorder="1" applyAlignment="1">
      <alignment horizontal="left" vertical="top" wrapText="1"/>
    </xf>
    <xf numFmtId="0" fontId="9" fillId="3" borderId="0" xfId="0" applyFont="1" applyFill="1" applyAlignment="1">
      <alignment horizontal="center" vertical="top"/>
    </xf>
    <xf numFmtId="0" fontId="9" fillId="3" borderId="19" xfId="0" applyFont="1" applyFill="1" applyBorder="1" applyAlignment="1">
      <alignment horizontal="left" vertical="top"/>
    </xf>
    <xf numFmtId="0" fontId="9" fillId="3" borderId="0" xfId="0" applyFont="1" applyFill="1" applyAlignment="1">
      <alignment horizontal="left" vertical="top"/>
    </xf>
    <xf numFmtId="9" fontId="7" fillId="0" borderId="19" xfId="7" applyFont="1" applyFill="1" applyBorder="1" applyAlignment="1">
      <alignment horizontal="right" vertical="center"/>
    </xf>
    <xf numFmtId="0" fontId="9" fillId="0" borderId="0" xfId="0" applyFont="1" applyAlignment="1">
      <alignment horizontal="left" vertical="top"/>
    </xf>
    <xf numFmtId="0" fontId="9" fillId="0" borderId="0" xfId="0" applyFont="1" applyAlignment="1">
      <alignment horizontal="left" vertical="top" wrapText="1"/>
    </xf>
    <xf numFmtId="0" fontId="22" fillId="3" borderId="0" xfId="0" applyFont="1" applyFill="1" applyAlignment="1">
      <alignment horizontal="left" vertical="center"/>
    </xf>
    <xf numFmtId="0" fontId="61" fillId="3" borderId="0" xfId="6" applyNumberFormat="1" applyFont="1" applyFill="1" applyBorder="1" applyAlignment="1">
      <alignment horizontal="center"/>
    </xf>
    <xf numFmtId="167" fontId="22" fillId="3" borderId="0" xfId="6" applyNumberFormat="1" applyFont="1" applyFill="1" applyBorder="1" applyAlignment="1">
      <alignment horizontal="center" vertical="center"/>
    </xf>
    <xf numFmtId="0" fontId="22" fillId="3" borderId="39" xfId="0" applyFont="1" applyFill="1" applyBorder="1" applyAlignment="1">
      <alignment horizontal="left" vertical="center"/>
    </xf>
    <xf numFmtId="0" fontId="61" fillId="3" borderId="39" xfId="6" applyNumberFormat="1" applyFont="1" applyFill="1" applyBorder="1" applyAlignment="1">
      <alignment horizontal="center"/>
    </xf>
    <xf numFmtId="43" fontId="61" fillId="3" borderId="0" xfId="6" applyFont="1" applyFill="1" applyBorder="1" applyAlignment="1">
      <alignment horizontal="center" vertical="center"/>
    </xf>
    <xf numFmtId="43" fontId="22" fillId="3" borderId="0" xfId="6" applyFont="1" applyFill="1" applyBorder="1" applyAlignment="1">
      <alignment horizontal="center" vertical="center"/>
    </xf>
    <xf numFmtId="0" fontId="68" fillId="3" borderId="18" xfId="0" applyFont="1" applyFill="1" applyBorder="1" applyAlignment="1">
      <alignment horizontal="center"/>
    </xf>
    <xf numFmtId="0" fontId="9" fillId="3" borderId="21" xfId="0" applyFont="1" applyFill="1" applyBorder="1" applyAlignment="1">
      <alignment vertical="top"/>
    </xf>
    <xf numFmtId="0" fontId="9" fillId="3" borderId="21" xfId="0" applyFont="1" applyFill="1" applyBorder="1" applyAlignment="1">
      <alignment vertical="top" wrapText="1"/>
    </xf>
    <xf numFmtId="0" fontId="53" fillId="3" borderId="0" xfId="0" applyFont="1" applyFill="1" applyAlignment="1">
      <alignment horizontal="left" vertical="top" wrapText="1"/>
    </xf>
    <xf numFmtId="0" fontId="53" fillId="3" borderId="0" xfId="0" applyFont="1" applyFill="1" applyAlignment="1">
      <alignment vertical="top" wrapText="1"/>
    </xf>
    <xf numFmtId="0" fontId="9" fillId="3" borderId="0" xfId="0" applyFont="1" applyFill="1" applyAlignment="1">
      <alignment vertical="top" wrapText="1"/>
    </xf>
    <xf numFmtId="0" fontId="9" fillId="3" borderId="19" xfId="0" applyFont="1" applyFill="1" applyBorder="1" applyAlignment="1">
      <alignment vertical="top" wrapText="1"/>
    </xf>
    <xf numFmtId="0" fontId="53" fillId="3" borderId="19" xfId="0" applyFont="1" applyFill="1" applyBorder="1" applyAlignment="1">
      <alignment vertical="top" wrapText="1"/>
    </xf>
    <xf numFmtId="49" fontId="9" fillId="3" borderId="0" xfId="0" applyNumberFormat="1" applyFont="1" applyFill="1" applyAlignment="1">
      <alignment horizontal="left" vertical="top" wrapText="1"/>
    </xf>
    <xf numFmtId="0" fontId="0" fillId="0" borderId="0" xfId="0" applyAlignment="1">
      <alignment horizontal="left" vertical="top" wrapText="1"/>
    </xf>
    <xf numFmtId="0" fontId="9" fillId="3" borderId="2" xfId="0" applyFont="1" applyFill="1" applyBorder="1" applyAlignment="1">
      <alignment horizontal="left" vertical="top" wrapText="1"/>
    </xf>
    <xf numFmtId="0" fontId="9" fillId="0" borderId="2" xfId="0" applyFont="1" applyBorder="1" applyAlignment="1">
      <alignment horizontal="left" vertical="top" wrapText="1"/>
    </xf>
    <xf numFmtId="49" fontId="9" fillId="3" borderId="2" xfId="0" applyNumberFormat="1" applyFont="1" applyFill="1" applyBorder="1" applyAlignment="1">
      <alignment horizontal="left" vertical="top" wrapText="1"/>
    </xf>
    <xf numFmtId="0" fontId="9" fillId="0" borderId="17" xfId="0" applyFont="1" applyBorder="1" applyAlignment="1">
      <alignment horizontal="left" vertical="center" wrapText="1"/>
    </xf>
    <xf numFmtId="0" fontId="9" fillId="0" borderId="2" xfId="0" applyFont="1" applyBorder="1" applyAlignment="1">
      <alignment horizontal="left" vertical="center" wrapText="1"/>
    </xf>
    <xf numFmtId="0" fontId="9" fillId="0" borderId="33" xfId="0" applyFont="1" applyBorder="1" applyAlignment="1">
      <alignment horizontal="left" vertical="top" wrapText="1"/>
    </xf>
    <xf numFmtId="0" fontId="9" fillId="10" borderId="31" xfId="0" applyFont="1" applyFill="1" applyBorder="1" applyAlignment="1">
      <alignment horizontal="left" vertical="top" wrapText="1"/>
    </xf>
    <xf numFmtId="0" fontId="48" fillId="3" borderId="0" xfId="2" applyFont="1" applyFill="1" applyBorder="1" applyAlignment="1">
      <alignment horizontal="left"/>
    </xf>
    <xf numFmtId="0" fontId="38" fillId="3" borderId="0" xfId="2" applyFont="1" applyFill="1" applyBorder="1" applyAlignment="1">
      <alignment horizontal="left"/>
    </xf>
    <xf numFmtId="0" fontId="46" fillId="3" borderId="0" xfId="2" applyFont="1" applyFill="1" applyBorder="1" applyAlignment="1">
      <alignment horizontal="left"/>
    </xf>
    <xf numFmtId="0" fontId="47" fillId="3" borderId="0" xfId="2" applyFont="1" applyFill="1" applyBorder="1" applyAlignment="1">
      <alignment horizontal="left"/>
    </xf>
    <xf numFmtId="0" fontId="45" fillId="3" borderId="0" xfId="2" applyFont="1" applyFill="1" applyBorder="1" applyAlignment="1">
      <alignment horizontal="left"/>
    </xf>
    <xf numFmtId="0" fontId="63" fillId="3" borderId="18" xfId="0" applyFont="1" applyFill="1" applyBorder="1" applyAlignment="1">
      <alignment horizontal="center"/>
    </xf>
    <xf numFmtId="167" fontId="63" fillId="3" borderId="18" xfId="0" applyNumberFormat="1" applyFont="1" applyFill="1" applyBorder="1" applyAlignment="1">
      <alignment horizontal="center"/>
    </xf>
    <xf numFmtId="0" fontId="62" fillId="3" borderId="21" xfId="0" applyFont="1" applyFill="1" applyBorder="1" applyAlignment="1">
      <alignment horizontal="left" wrapText="1"/>
    </xf>
    <xf numFmtId="0" fontId="17" fillId="3" borderId="8" xfId="0" applyFont="1" applyFill="1" applyBorder="1" applyAlignment="1">
      <alignment horizontal="center"/>
    </xf>
    <xf numFmtId="0" fontId="28" fillId="0" borderId="1" xfId="0" applyFont="1" applyBorder="1" applyAlignment="1">
      <alignment horizontal="left" vertical="top" wrapText="1"/>
    </xf>
    <xf numFmtId="0" fontId="28" fillId="0" borderId="0" xfId="0" applyFont="1" applyAlignment="1">
      <alignment horizontal="left" vertical="top" wrapText="1"/>
    </xf>
    <xf numFmtId="10" fontId="54" fillId="0" borderId="0" xfId="7" applyNumberFormat="1" applyFont="1" applyFill="1" applyBorder="1" applyAlignment="1">
      <alignment horizontal="left" vertical="top" wrapText="1"/>
    </xf>
    <xf numFmtId="169" fontId="7" fillId="3" borderId="0" xfId="6" applyNumberFormat="1" applyFont="1" applyFill="1" applyBorder="1" applyAlignment="1">
      <alignment horizontal="left" vertical="center" wrapText="1"/>
    </xf>
    <xf numFmtId="0" fontId="61" fillId="0" borderId="0" xfId="0" applyFont="1" applyAlignment="1">
      <alignment horizontal="left" vertical="top"/>
    </xf>
    <xf numFmtId="0" fontId="63" fillId="0" borderId="18" xfId="0" applyFont="1" applyBorder="1" applyAlignment="1">
      <alignment horizontal="center"/>
    </xf>
    <xf numFmtId="0" fontId="54" fillId="3" borderId="19" xfId="0" applyFont="1" applyFill="1" applyBorder="1" applyAlignment="1">
      <alignment horizontal="left" vertical="center"/>
    </xf>
    <xf numFmtId="0" fontId="54" fillId="3" borderId="0" xfId="0" applyFont="1" applyFill="1" applyAlignment="1">
      <alignment horizontal="left" vertical="center"/>
    </xf>
    <xf numFmtId="0" fontId="54" fillId="3" borderId="20" xfId="0" applyFont="1" applyFill="1" applyBorder="1" applyAlignment="1">
      <alignment horizontal="left" vertical="center"/>
    </xf>
    <xf numFmtId="0" fontId="28" fillId="0" borderId="0" xfId="0" applyFont="1" applyAlignment="1">
      <alignment horizontal="left" vertical="center" wrapText="1"/>
    </xf>
    <xf numFmtId="0" fontId="35" fillId="3" borderId="0" xfId="0" applyFont="1" applyFill="1" applyAlignment="1">
      <alignment horizontal="left" vertical="top" wrapText="1"/>
    </xf>
    <xf numFmtId="169" fontId="9" fillId="3" borderId="0" xfId="6" applyNumberFormat="1" applyFont="1" applyFill="1" applyBorder="1" applyAlignment="1">
      <alignment horizontal="left" vertical="center" wrapText="1"/>
    </xf>
    <xf numFmtId="0" fontId="9" fillId="3" borderId="0" xfId="0" applyFont="1" applyFill="1" applyAlignment="1">
      <alignment horizontal="left" vertical="top" wrapText="1"/>
    </xf>
    <xf numFmtId="0" fontId="9" fillId="3" borderId="21" xfId="0" applyFont="1" applyFill="1" applyBorder="1" applyAlignment="1">
      <alignment horizontal="left" vertical="top" wrapText="1"/>
    </xf>
    <xf numFmtId="0" fontId="9" fillId="3" borderId="24" xfId="0" applyFont="1" applyFill="1" applyBorder="1" applyAlignment="1">
      <alignment wrapText="1"/>
    </xf>
    <xf numFmtId="0" fontId="9" fillId="0" borderId="21" xfId="0" applyFont="1" applyBorder="1" applyAlignment="1">
      <alignment horizontal="left" vertical="top" wrapText="1"/>
    </xf>
    <xf numFmtId="0" fontId="9" fillId="3" borderId="19" xfId="0" applyFont="1" applyFill="1" applyBorder="1" applyAlignment="1">
      <alignment horizontal="left" vertical="top"/>
    </xf>
    <xf numFmtId="0" fontId="9" fillId="3" borderId="0" xfId="0" applyFont="1" applyFill="1" applyAlignment="1">
      <alignment horizontal="left" vertical="top"/>
    </xf>
    <xf numFmtId="9" fontId="7" fillId="0" borderId="19" xfId="7" applyFont="1" applyFill="1" applyBorder="1" applyAlignment="1">
      <alignment horizontal="right" vertical="center"/>
    </xf>
    <xf numFmtId="9" fontId="7" fillId="0" borderId="21" xfId="7" applyFont="1" applyFill="1" applyBorder="1" applyAlignment="1">
      <alignment horizontal="right" vertical="center"/>
    </xf>
    <xf numFmtId="0" fontId="9" fillId="0" borderId="19" xfId="0" applyFont="1" applyBorder="1" applyAlignment="1">
      <alignment horizontal="left" vertical="top"/>
    </xf>
    <xf numFmtId="0" fontId="9" fillId="0" borderId="0" xfId="0" applyFont="1" applyAlignment="1">
      <alignment horizontal="left" vertical="top"/>
    </xf>
    <xf numFmtId="0" fontId="9" fillId="0" borderId="0" xfId="0" applyFont="1" applyAlignment="1">
      <alignment horizontal="left" vertical="top" wrapText="1"/>
    </xf>
    <xf numFmtId="0" fontId="37" fillId="3" borderId="0" xfId="0" applyFont="1" applyFill="1" applyAlignment="1">
      <alignment wrapText="1"/>
    </xf>
    <xf numFmtId="0" fontId="9" fillId="0" borderId="21" xfId="0" applyFont="1" applyBorder="1" applyAlignment="1">
      <alignment horizontal="center" wrapText="1"/>
    </xf>
    <xf numFmtId="0" fontId="9" fillId="3" borderId="21" xfId="0" applyFont="1" applyFill="1" applyBorder="1" applyAlignment="1">
      <alignment horizontal="center"/>
    </xf>
    <xf numFmtId="0" fontId="9" fillId="3" borderId="19" xfId="0" applyFont="1" applyFill="1" applyBorder="1" applyAlignment="1">
      <alignment horizontal="left" vertical="top" wrapText="1"/>
    </xf>
    <xf numFmtId="0" fontId="9" fillId="3" borderId="19" xfId="0" applyFont="1" applyFill="1" applyBorder="1" applyAlignment="1">
      <alignment horizontal="center" vertical="top"/>
    </xf>
    <xf numFmtId="0" fontId="9" fillId="3" borderId="0" xfId="0" applyFont="1" applyFill="1" applyAlignment="1">
      <alignment horizontal="center" vertical="top"/>
    </xf>
    <xf numFmtId="0" fontId="9" fillId="3" borderId="21" xfId="0" applyFont="1" applyFill="1" applyBorder="1" applyAlignment="1">
      <alignment horizontal="center" wrapText="1"/>
    </xf>
    <xf numFmtId="0" fontId="9" fillId="0" borderId="0" xfId="0" applyFont="1" applyAlignment="1">
      <alignment horizontal="center" vertical="top" wrapText="1"/>
    </xf>
    <xf numFmtId="0" fontId="9" fillId="0" borderId="19" xfId="0" applyFont="1" applyBorder="1" applyAlignment="1">
      <alignment horizontal="center" vertical="top"/>
    </xf>
    <xf numFmtId="0" fontId="9" fillId="0" borderId="0" xfId="0" applyFont="1" applyAlignment="1">
      <alignment horizontal="center" vertical="top"/>
    </xf>
    <xf numFmtId="0" fontId="22" fillId="3" borderId="0" xfId="0" applyFont="1" applyFill="1" applyAlignment="1">
      <alignment horizontal="left" vertical="center"/>
    </xf>
    <xf numFmtId="43" fontId="22" fillId="3" borderId="0" xfId="6" applyFont="1" applyFill="1" applyBorder="1" applyAlignment="1">
      <alignment horizontal="center" vertical="center"/>
    </xf>
    <xf numFmtId="0" fontId="18" fillId="3" borderId="21" xfId="0" applyFont="1" applyFill="1" applyBorder="1" applyAlignment="1">
      <alignment horizontal="center" vertical="top" wrapText="1"/>
    </xf>
    <xf numFmtId="43" fontId="22" fillId="3" borderId="0" xfId="6" applyFont="1" applyFill="1" applyBorder="1" applyAlignment="1">
      <alignment horizontal="left" vertical="center" wrapText="1"/>
    </xf>
    <xf numFmtId="43" fontId="7" fillId="3" borderId="0" xfId="6" applyFont="1" applyFill="1" applyBorder="1" applyAlignment="1">
      <alignment horizontal="center" vertical="center"/>
    </xf>
    <xf numFmtId="43" fontId="7" fillId="3" borderId="19" xfId="6" applyFont="1" applyFill="1" applyBorder="1" applyAlignment="1">
      <alignment horizontal="center" vertical="center"/>
    </xf>
    <xf numFmtId="43" fontId="61" fillId="3" borderId="0" xfId="6" applyFont="1" applyFill="1" applyBorder="1" applyAlignment="1">
      <alignment horizontal="center" vertical="center"/>
    </xf>
    <xf numFmtId="43" fontId="61" fillId="3" borderId="19" xfId="6" applyFont="1" applyFill="1" applyBorder="1" applyAlignment="1">
      <alignment horizontal="center" vertical="center"/>
    </xf>
    <xf numFmtId="0" fontId="17" fillId="3" borderId="41" xfId="0" applyFont="1" applyFill="1" applyBorder="1" applyAlignment="1">
      <alignment horizontal="center" vertical="top" wrapText="1"/>
    </xf>
    <xf numFmtId="0" fontId="61" fillId="3" borderId="0" xfId="6" applyNumberFormat="1" applyFont="1" applyFill="1" applyBorder="1" applyAlignment="1">
      <alignment horizontal="center"/>
    </xf>
    <xf numFmtId="0" fontId="22" fillId="3" borderId="39" xfId="0" applyFont="1" applyFill="1" applyBorder="1" applyAlignment="1">
      <alignment horizontal="left" vertical="center"/>
    </xf>
    <xf numFmtId="0" fontId="61" fillId="3" borderId="39" xfId="6" applyNumberFormat="1" applyFont="1" applyFill="1" applyBorder="1" applyAlignment="1">
      <alignment horizontal="center"/>
    </xf>
    <xf numFmtId="0" fontId="17" fillId="3" borderId="39" xfId="0" applyFont="1" applyFill="1" applyBorder="1" applyAlignment="1">
      <alignment horizontal="center" vertical="center"/>
    </xf>
    <xf numFmtId="167" fontId="22" fillId="3" borderId="0" xfId="6" applyNumberFormat="1" applyFont="1" applyFill="1" applyBorder="1" applyAlignment="1">
      <alignment horizontal="center" vertical="center"/>
    </xf>
    <xf numFmtId="0" fontId="69" fillId="3" borderId="21" xfId="0" applyFont="1" applyFill="1" applyBorder="1" applyAlignment="1">
      <alignment horizontal="left" wrapText="1"/>
    </xf>
    <xf numFmtId="0" fontId="73" fillId="3" borderId="0" xfId="0" applyFont="1" applyFill="1" applyAlignment="1">
      <alignment vertical="center" wrapText="1"/>
    </xf>
    <xf numFmtId="0" fontId="68" fillId="3" borderId="18" xfId="0" applyFont="1" applyFill="1" applyBorder="1" applyAlignment="1">
      <alignment horizontal="center"/>
    </xf>
    <xf numFmtId="0" fontId="68" fillId="3" borderId="0" xfId="0" applyFont="1" applyFill="1" applyAlignment="1">
      <alignment horizontal="center"/>
    </xf>
    <xf numFmtId="0" fontId="67" fillId="3" borderId="0" xfId="0" applyFont="1" applyFill="1" applyAlignment="1">
      <alignment horizontal="center" vertical="top"/>
    </xf>
    <xf numFmtId="0" fontId="55" fillId="3" borderId="21" xfId="0" applyFont="1" applyFill="1" applyBorder="1" applyAlignment="1">
      <alignment horizontal="left" vertical="center" wrapText="1"/>
    </xf>
    <xf numFmtId="0" fontId="53" fillId="3" borderId="19" xfId="0" applyFont="1" applyFill="1" applyBorder="1" applyAlignment="1">
      <alignment horizontal="left" vertical="top" wrapText="1"/>
    </xf>
    <xf numFmtId="0" fontId="53" fillId="3" borderId="19" xfId="0" applyFont="1" applyFill="1" applyBorder="1" applyAlignment="1">
      <alignment vertical="top" wrapText="1"/>
    </xf>
    <xf numFmtId="0" fontId="53" fillId="0" borderId="19" xfId="0" applyFont="1" applyBorder="1" applyAlignment="1">
      <alignment horizontal="left" vertical="top" wrapText="1"/>
    </xf>
    <xf numFmtId="0" fontId="9" fillId="3" borderId="19" xfId="0" applyFont="1" applyFill="1" applyBorder="1" applyAlignment="1">
      <alignment vertical="top" wrapText="1"/>
    </xf>
    <xf numFmtId="0" fontId="53" fillId="3" borderId="0" xfId="0" applyFont="1" applyFill="1" applyAlignment="1">
      <alignment horizontal="left" vertical="top" wrapText="1"/>
    </xf>
    <xf numFmtId="0" fontId="53" fillId="3" borderId="0" xfId="0" applyFont="1" applyFill="1" applyAlignment="1">
      <alignment vertical="top" wrapText="1"/>
    </xf>
    <xf numFmtId="0" fontId="9" fillId="3" borderId="0" xfId="0" applyFont="1" applyFill="1" applyAlignment="1">
      <alignment vertical="top" wrapText="1"/>
    </xf>
    <xf numFmtId="0" fontId="53" fillId="0" borderId="0" xfId="0" applyFont="1" applyAlignment="1">
      <alignment vertical="top" wrapText="1"/>
    </xf>
    <xf numFmtId="0" fontId="9" fillId="3" borderId="21" xfId="0" applyFont="1" applyFill="1" applyBorder="1" applyAlignment="1">
      <alignment vertical="top"/>
    </xf>
    <xf numFmtId="0" fontId="9" fillId="3" borderId="21" xfId="0" applyFont="1" applyFill="1" applyBorder="1" applyAlignment="1">
      <alignment vertical="top" wrapText="1"/>
    </xf>
    <xf numFmtId="0" fontId="13" fillId="3" borderId="0" xfId="0" applyFont="1" applyFill="1" applyAlignment="1">
      <alignment horizontal="left" vertical="top" wrapText="1"/>
    </xf>
    <xf numFmtId="0" fontId="9" fillId="3" borderId="2" xfId="0" applyFont="1" applyFill="1" applyBorder="1" applyAlignment="1">
      <alignment horizontal="left" vertical="top" wrapText="1"/>
    </xf>
    <xf numFmtId="0" fontId="9" fillId="0" borderId="2" xfId="0" applyFont="1" applyBorder="1" applyAlignment="1">
      <alignment horizontal="left" vertical="center" wrapText="1"/>
    </xf>
    <xf numFmtId="49" fontId="9" fillId="3" borderId="17" xfId="0" applyNumberFormat="1" applyFont="1" applyFill="1" applyBorder="1" applyAlignment="1">
      <alignment horizontal="left" vertical="top" wrapText="1"/>
    </xf>
    <xf numFmtId="0" fontId="0" fillId="0" borderId="17" xfId="0" applyBorder="1" applyAlignment="1">
      <alignment horizontal="left" vertical="top" wrapText="1"/>
    </xf>
    <xf numFmtId="0" fontId="9" fillId="0" borderId="17" xfId="0" applyFont="1" applyBorder="1" applyAlignment="1">
      <alignment horizontal="left" vertical="center" wrapText="1"/>
    </xf>
    <xf numFmtId="49" fontId="9" fillId="3" borderId="2" xfId="0" applyNumberFormat="1" applyFont="1" applyFill="1" applyBorder="1" applyAlignment="1">
      <alignment horizontal="left" vertical="top" wrapText="1"/>
    </xf>
    <xf numFmtId="49" fontId="9" fillId="3" borderId="18" xfId="0" applyNumberFormat="1" applyFont="1" applyFill="1" applyBorder="1" applyAlignment="1">
      <alignment horizontal="left" vertical="top" wrapText="1"/>
    </xf>
    <xf numFmtId="0" fontId="9" fillId="3" borderId="18" xfId="0" applyFont="1" applyFill="1" applyBorder="1" applyAlignment="1">
      <alignment horizontal="left" vertical="top" wrapText="1"/>
    </xf>
    <xf numFmtId="0" fontId="9" fillId="0" borderId="17" xfId="0" applyFont="1" applyBorder="1" applyAlignment="1">
      <alignment horizontal="left" vertical="top" wrapText="1"/>
    </xf>
    <xf numFmtId="0" fontId="9" fillId="0" borderId="2" xfId="0" applyFont="1" applyBorder="1" applyAlignment="1">
      <alignment horizontal="left" vertical="top" wrapText="1"/>
    </xf>
    <xf numFmtId="0" fontId="9" fillId="0" borderId="2" xfId="0" quotePrefix="1" applyFont="1" applyBorder="1" applyAlignment="1">
      <alignment horizontal="left" vertical="top" wrapText="1"/>
    </xf>
    <xf numFmtId="49" fontId="9" fillId="3" borderId="0" xfId="0" applyNumberFormat="1" applyFont="1" applyFill="1" applyAlignment="1">
      <alignment horizontal="left" vertical="top" wrapText="1"/>
    </xf>
    <xf numFmtId="0" fontId="0" fillId="0" borderId="2" xfId="0" applyBorder="1" applyAlignment="1">
      <alignment horizontal="left" vertical="top" wrapText="1"/>
    </xf>
    <xf numFmtId="0" fontId="9" fillId="3" borderId="17" xfId="0" applyFont="1" applyFill="1" applyBorder="1" applyAlignment="1">
      <alignment horizontal="center" vertical="top" wrapText="1"/>
    </xf>
    <xf numFmtId="0" fontId="9" fillId="0" borderId="32" xfId="0" applyFont="1" applyBorder="1" applyAlignment="1">
      <alignment horizontal="left" vertical="top" wrapText="1"/>
    </xf>
    <xf numFmtId="0" fontId="0" fillId="0" borderId="0" xfId="0" applyAlignment="1">
      <alignment horizontal="left" vertical="top" wrapText="1"/>
    </xf>
    <xf numFmtId="0" fontId="9" fillId="10" borderId="32" xfId="0" applyFont="1" applyFill="1" applyBorder="1" applyAlignment="1">
      <alignment horizontal="left" vertical="top" wrapText="1"/>
    </xf>
    <xf numFmtId="0" fontId="9" fillId="10" borderId="31" xfId="0" applyFont="1" applyFill="1" applyBorder="1" applyAlignment="1">
      <alignment horizontal="left" vertical="top" wrapText="1"/>
    </xf>
    <xf numFmtId="0" fontId="9" fillId="10" borderId="33" xfId="0" applyFont="1" applyFill="1" applyBorder="1" applyAlignment="1">
      <alignment horizontal="left" vertical="top" wrapText="1"/>
    </xf>
    <xf numFmtId="0" fontId="9" fillId="0" borderId="33" xfId="0" applyFont="1" applyBorder="1" applyAlignment="1">
      <alignment horizontal="left" vertical="top" wrapText="1"/>
    </xf>
  </cellXfs>
  <cellStyles count="28">
    <cellStyle name="20% - Accent6" xfId="1" builtinId="50"/>
    <cellStyle name="Calculations" xfId="23" xr:uid="{291F5EEA-4BB5-4446-9323-BF95064DB326}"/>
    <cellStyle name="Comma" xfId="6" builtinId="3"/>
    <cellStyle name="Comma 2" xfId="5" xr:uid="{11505DA7-7CE2-49DB-B796-9470F5706764}"/>
    <cellStyle name="Comma 2 2" xfId="9" xr:uid="{54CFD1A3-5F75-4926-AF58-99CFDB957759}"/>
    <cellStyle name="Comma 2 2 2" xfId="20" xr:uid="{499E361C-558E-40C0-ABC6-E45E29C00DD0}"/>
    <cellStyle name="Comma 2 3" xfId="14" xr:uid="{E9A2B033-CA86-4D71-9D11-362A7CAA8C0B}"/>
    <cellStyle name="Comma 2 3 2" xfId="22" xr:uid="{2B830752-3F18-4295-80E7-79C57B56B532}"/>
    <cellStyle name="Comma 2 4" xfId="17" xr:uid="{F8A504B5-5541-43D5-8B4E-D50EF75C3878}"/>
    <cellStyle name="Comma 3" xfId="8" xr:uid="{53A2C96D-3B22-4D52-AB2C-9D09624696BA}"/>
    <cellStyle name="Comma 3 2" xfId="19" xr:uid="{7B24E1CF-F4AF-4FAF-AFBC-0925CC2C59F9}"/>
    <cellStyle name="Comma 4" xfId="11" xr:uid="{00000000-0005-0000-0000-000037000000}"/>
    <cellStyle name="Comma 4 2" xfId="21" xr:uid="{21272F21-B187-411C-86E1-256875EC6EEF}"/>
    <cellStyle name="Comma 5" xfId="18" xr:uid="{E830A971-59B9-4AD9-835F-60ED07A75BAB}"/>
    <cellStyle name="Currency" xfId="16" builtinId="4"/>
    <cellStyle name="Currency 2" xfId="24" xr:uid="{52186121-7EE8-4AE2-BB9F-ECCE650F98F7}"/>
    <cellStyle name="Header" xfId="25" xr:uid="{C49C3E0E-072D-4D66-AEC5-938C22D2EE5B}"/>
    <cellStyle name="Hyperlink" xfId="2" builtinId="8"/>
    <cellStyle name="Normal" xfId="0" builtinId="0"/>
    <cellStyle name="Normal 2" xfId="3" xr:uid="{AB9BAF55-4799-44F1-9178-F8B19693C96B}"/>
    <cellStyle name="Normal 2 2" xfId="10" xr:uid="{F3B2A691-C8FD-4513-9A67-D896716B1EE1}"/>
    <cellStyle name="Normal 2 3" xfId="13" xr:uid="{8AF8E173-7BDB-4353-A4AF-1D476D129F70}"/>
    <cellStyle name="Normal 2 3 2" xfId="15" xr:uid="{BFC70CD1-4C1D-49A7-943B-D0852D6DB050}"/>
    <cellStyle name="Normal 3" xfId="12" xr:uid="{6F19295E-970E-4FFD-8993-4E5A2704D023}"/>
    <cellStyle name="Normal 4" xfId="26" xr:uid="{65B652D1-E91E-4BAB-9892-97670ADC879D}"/>
    <cellStyle name="Percent" xfId="7" builtinId="5"/>
    <cellStyle name="Percent 2" xfId="4" xr:uid="{AB066FBE-1EF6-4A58-801C-2DA01ADF64EC}"/>
    <cellStyle name="Percent 3" xfId="27" xr:uid="{33B09336-533C-4D84-A099-533922EA93A0}"/>
  </cellStyles>
  <dxfs count="4">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colors>
    <mruColors>
      <color rgb="FF003C5A"/>
      <color rgb="FF0064A9"/>
      <color rgb="FFFFFFCC"/>
      <color rgb="FFFFCC99"/>
      <color rgb="FF002D44"/>
      <color rgb="FF6093CC"/>
      <color rgb="FFA7DBFF"/>
      <color rgb="FF589CD4"/>
      <color rgb="FF6994C3"/>
      <color rgb="FF8BAE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Gender</a:t>
            </a:r>
            <a:r>
              <a:rPr lang="en-AU" baseline="0"/>
              <a:t> Pay Gap</a:t>
            </a:r>
            <a:endParaRPr lang="en-AU"/>
          </a:p>
        </c:rich>
      </c:tx>
      <c:overlay val="0"/>
      <c:spPr>
        <a:noFill/>
        <a:ln>
          <a:noFill/>
        </a:ln>
        <a:effectLst/>
      </c:spPr>
    </c:title>
    <c:autoTitleDeleted val="0"/>
    <c:plotArea>
      <c:layout/>
      <c:lineChart>
        <c:grouping val="standard"/>
        <c:varyColors val="0"/>
        <c:ser>
          <c:idx val="1"/>
          <c:order val="0"/>
          <c:tx>
            <c:strRef>
              <c:f>People!$C$373</c:f>
              <c:strCache>
                <c:ptCount val="1"/>
                <c:pt idx="0">
                  <c:v>Gender pay gap by employee level including CEO</c:v>
                </c:pt>
              </c:strCache>
            </c:strRef>
          </c:tx>
          <c:marker>
            <c:symbol val="none"/>
          </c:marker>
          <c:cat>
            <c:strRef>
              <c:f>People!$F$375:$H$375</c:f>
              <c:strCache>
                <c:ptCount val="3"/>
                <c:pt idx="0">
                  <c:v>FY21</c:v>
                </c:pt>
                <c:pt idx="1">
                  <c:v>FY22</c:v>
                </c:pt>
                <c:pt idx="2">
                  <c:v>FY23</c:v>
                </c:pt>
              </c:strCache>
            </c:strRef>
          </c:cat>
          <c:val>
            <c:numRef>
              <c:f>People!$F$381:$H$381</c:f>
              <c:numCache>
                <c:formatCode>0%</c:formatCode>
                <c:ptCount val="3"/>
                <c:pt idx="0">
                  <c:v>0.43</c:v>
                </c:pt>
                <c:pt idx="1">
                  <c:v>0.25</c:v>
                </c:pt>
                <c:pt idx="2">
                  <c:v>0.24</c:v>
                </c:pt>
              </c:numCache>
            </c:numRef>
          </c:val>
          <c:smooth val="0"/>
          <c:extLst>
            <c:ext xmlns:c16="http://schemas.microsoft.com/office/drawing/2014/chart" uri="{C3380CC4-5D6E-409C-BE32-E72D297353CC}">
              <c16:uniqueId val="{00000000-3190-48D3-86FC-D15292BB2E29}"/>
            </c:ext>
          </c:extLst>
        </c:ser>
        <c:ser>
          <c:idx val="0"/>
          <c:order val="1"/>
          <c:tx>
            <c:strRef>
              <c:f>People!$C$384</c:f>
              <c:strCache>
                <c:ptCount val="1"/>
                <c:pt idx="0">
                  <c:v>Gender pay gap by employee level excluding CEO</c:v>
                </c:pt>
              </c:strCache>
            </c:strRef>
          </c:tx>
          <c:marker>
            <c:symbol val="none"/>
          </c:marker>
          <c:cat>
            <c:strRef>
              <c:f>People!$F$375:$H$375</c:f>
              <c:strCache>
                <c:ptCount val="3"/>
                <c:pt idx="0">
                  <c:v>FY21</c:v>
                </c:pt>
                <c:pt idx="1">
                  <c:v>FY22</c:v>
                </c:pt>
                <c:pt idx="2">
                  <c:v>FY23</c:v>
                </c:pt>
              </c:strCache>
            </c:strRef>
          </c:cat>
          <c:val>
            <c:numRef>
              <c:f>People!$F$392:$H$392</c:f>
              <c:numCache>
                <c:formatCode>0%</c:formatCode>
                <c:ptCount val="3"/>
                <c:pt idx="0">
                  <c:v>0.4</c:v>
                </c:pt>
                <c:pt idx="1">
                  <c:v>0.21</c:v>
                </c:pt>
                <c:pt idx="2">
                  <c:v>0.11</c:v>
                </c:pt>
              </c:numCache>
            </c:numRef>
          </c:val>
          <c:smooth val="0"/>
          <c:extLst>
            <c:ext xmlns:c16="http://schemas.microsoft.com/office/drawing/2014/chart" uri="{C3380CC4-5D6E-409C-BE32-E72D297353CC}">
              <c16:uniqueId val="{00000001-3190-48D3-86FC-D15292BB2E29}"/>
            </c:ext>
          </c:extLst>
        </c:ser>
        <c:dLbls>
          <c:showLegendKey val="0"/>
          <c:showVal val="0"/>
          <c:showCatName val="0"/>
          <c:showSerName val="0"/>
          <c:showPercent val="0"/>
          <c:showBubbleSize val="0"/>
        </c:dLbls>
        <c:smooth val="0"/>
        <c:axId val="1372604207"/>
        <c:axId val="639926591"/>
      </c:lineChart>
      <c:catAx>
        <c:axId val="13726042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rgbClr val="002060"/>
                </a:solidFill>
                <a:latin typeface="+mn-lt"/>
                <a:ea typeface="+mn-ea"/>
                <a:cs typeface="+mn-cs"/>
              </a:defRPr>
            </a:pPr>
            <a:endParaRPr lang="en-US"/>
          </a:p>
        </c:txPr>
        <c:crossAx val="639926591"/>
        <c:crosses val="autoZero"/>
        <c:auto val="1"/>
        <c:lblAlgn val="ctr"/>
        <c:lblOffset val="100"/>
        <c:noMultiLvlLbl val="0"/>
      </c:catAx>
      <c:valAx>
        <c:axId val="63992659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rgbClr val="002060"/>
                </a:solidFill>
                <a:latin typeface="+mn-lt"/>
                <a:ea typeface="+mn-ea"/>
                <a:cs typeface="+mn-cs"/>
              </a:defRPr>
            </a:pPr>
            <a:endParaRPr lang="en-US"/>
          </a:p>
        </c:txPr>
        <c:crossAx val="1372604207"/>
        <c:crosses val="autoZero"/>
        <c:crossBetween val="between"/>
      </c:valAx>
    </c:plotArea>
    <c:plotVisOnly val="1"/>
    <c:dispBlanksAs val="gap"/>
    <c:showDLblsOverMax val="0"/>
    <c:extLst/>
  </c:chart>
  <c:spPr>
    <a:ln>
      <a:solidFill>
        <a:srgbClr val="003B5C">
          <a:lumMod val="10000"/>
          <a:lumOff val="90000"/>
        </a:srgbClr>
      </a:solidFill>
    </a:ln>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5.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 Id="rId5" Type="http://schemas.openxmlformats.org/officeDocument/2006/relationships/chart" Target="../charts/chart1.xml"/><Relationship Id="rId4" Type="http://schemas.openxmlformats.org/officeDocument/2006/relationships/image" Target="../media/image5.svg"/></Relationships>
</file>

<file path=xl/drawings/_rels/drawing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9.svg"/><Relationship Id="rId2" Type="http://schemas.openxmlformats.org/officeDocument/2006/relationships/image" Target="../media/image8.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svg"/><Relationship Id="rId2" Type="http://schemas.openxmlformats.org/officeDocument/2006/relationships/image" Target="../media/image10.png"/><Relationship Id="rId1" Type="http://schemas.openxmlformats.org/officeDocument/2006/relationships/image" Target="../media/image1.png"/><Relationship Id="rId5" Type="http://schemas.openxmlformats.org/officeDocument/2006/relationships/image" Target="../media/image13.png"/><Relationship Id="rId4"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5.svg"/><Relationship Id="rId2" Type="http://schemas.openxmlformats.org/officeDocument/2006/relationships/image" Target="../media/image1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svg"/><Relationship Id="rId2" Type="http://schemas.openxmlformats.org/officeDocument/2006/relationships/image" Target="../media/image1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sv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9" Type="http://schemas.openxmlformats.org/officeDocument/2006/relationships/image" Target="../media/image21.png"/></Relationships>
</file>

<file path=xl/drawings/_rels/drawing9.xml.rels><?xml version="1.0" encoding="UTF-8" standalone="yes"?>
<Relationships xmlns="http://schemas.openxmlformats.org/package/2006/relationships"><Relationship Id="rId3" Type="http://schemas.openxmlformats.org/officeDocument/2006/relationships/image" Target="../media/image9.svg"/><Relationship Id="rId2" Type="http://schemas.openxmlformats.org/officeDocument/2006/relationships/image" Target="../media/image8.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4765</xdr:colOff>
      <xdr:row>1</xdr:row>
      <xdr:rowOff>13609</xdr:rowOff>
    </xdr:from>
    <xdr:to>
      <xdr:col>12</xdr:col>
      <xdr:colOff>667155</xdr:colOff>
      <xdr:row>19</xdr:row>
      <xdr:rowOff>63409</xdr:rowOff>
    </xdr:to>
    <xdr:pic>
      <xdr:nvPicPr>
        <xdr:cNvPr id="2" name="Picture 1">
          <a:extLst>
            <a:ext uri="{FF2B5EF4-FFF2-40B4-BE49-F238E27FC236}">
              <a16:creationId xmlns:a16="http://schemas.microsoft.com/office/drawing/2014/main" id="{626E186E-4465-407A-9FF0-A3CD0A2CAAD1}"/>
            </a:ext>
          </a:extLst>
        </xdr:cNvPr>
        <xdr:cNvPicPr>
          <a:picLocks noChangeAspect="1"/>
        </xdr:cNvPicPr>
      </xdr:nvPicPr>
      <xdr:blipFill rotWithShape="1">
        <a:blip xmlns:r="http://schemas.openxmlformats.org/officeDocument/2006/relationships" r:embed="rId1"/>
        <a:srcRect l="18885" t="9853"/>
        <a:stretch/>
      </xdr:blipFill>
      <xdr:spPr>
        <a:xfrm rot="10800000">
          <a:off x="147640" y="156484"/>
          <a:ext cx="8101415" cy="3478800"/>
        </a:xfrm>
        <a:prstGeom prst="rect">
          <a:avLst/>
        </a:prstGeom>
      </xdr:spPr>
    </xdr:pic>
    <xdr:clientData/>
  </xdr:twoCellAnchor>
  <xdr:twoCellAnchor editAs="oneCell">
    <xdr:from>
      <xdr:col>1</xdr:col>
      <xdr:colOff>342900</xdr:colOff>
      <xdr:row>3</xdr:row>
      <xdr:rowOff>95250</xdr:rowOff>
    </xdr:from>
    <xdr:to>
      <xdr:col>5</xdr:col>
      <xdr:colOff>142876</xdr:colOff>
      <xdr:row>9</xdr:row>
      <xdr:rowOff>76200</xdr:rowOff>
    </xdr:to>
    <xdr:pic>
      <xdr:nvPicPr>
        <xdr:cNvPr id="3" name="Picture 2">
          <a:extLst>
            <a:ext uri="{FF2B5EF4-FFF2-40B4-BE49-F238E27FC236}">
              <a16:creationId xmlns:a16="http://schemas.microsoft.com/office/drawing/2014/main" id="{9D51441C-24B0-4BE8-A51A-875C9AAC06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5775" y="571500"/>
          <a:ext cx="2505076" cy="857250"/>
        </a:xfrm>
        <a:prstGeom prst="rect">
          <a:avLst/>
        </a:prstGeom>
      </xdr:spPr>
    </xdr:pic>
    <xdr:clientData/>
  </xdr:twoCellAnchor>
  <xdr:twoCellAnchor>
    <xdr:from>
      <xdr:col>1</xdr:col>
      <xdr:colOff>640935</xdr:colOff>
      <xdr:row>16</xdr:row>
      <xdr:rowOff>31674</xdr:rowOff>
    </xdr:from>
    <xdr:to>
      <xdr:col>8</xdr:col>
      <xdr:colOff>457200</xdr:colOff>
      <xdr:row>21</xdr:row>
      <xdr:rowOff>0</xdr:rowOff>
    </xdr:to>
    <xdr:sp macro="" textlink="">
      <xdr:nvSpPr>
        <xdr:cNvPr id="4" name="Rectangle 3">
          <a:extLst>
            <a:ext uri="{FF2B5EF4-FFF2-40B4-BE49-F238E27FC236}">
              <a16:creationId xmlns:a16="http://schemas.microsoft.com/office/drawing/2014/main" id="{6A912121-23EC-49ED-B7F1-8E2635996454}"/>
            </a:ext>
          </a:extLst>
        </xdr:cNvPr>
        <xdr:cNvSpPr/>
      </xdr:nvSpPr>
      <xdr:spPr>
        <a:xfrm>
          <a:off x="783810" y="2384349"/>
          <a:ext cx="4550190" cy="6827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800" b="1">
              <a:solidFill>
                <a:srgbClr val="013C5B"/>
              </a:solidFill>
              <a:latin typeface="Arial" panose="020B0604020202020204" pitchFamily="34" charset="0"/>
              <a:cs typeface="Arial" panose="020B0604020202020204" pitchFamily="34" charset="0"/>
            </a:rPr>
            <a:t>FY23</a:t>
          </a:r>
          <a:r>
            <a:rPr lang="en-AU" sz="1800" b="1" baseline="0">
              <a:solidFill>
                <a:srgbClr val="013C5B"/>
              </a:solidFill>
              <a:latin typeface="Arial" panose="020B0604020202020204" pitchFamily="34" charset="0"/>
              <a:cs typeface="Arial" panose="020B0604020202020204" pitchFamily="34" charset="0"/>
            </a:rPr>
            <a:t> </a:t>
          </a:r>
          <a:r>
            <a:rPr lang="en-AU" sz="1800" b="1">
              <a:solidFill>
                <a:srgbClr val="013C5B"/>
              </a:solidFill>
              <a:latin typeface="Arial" panose="020B0604020202020204" pitchFamily="34" charset="0"/>
              <a:cs typeface="Arial" panose="020B0604020202020204" pitchFamily="34" charset="0"/>
            </a:rPr>
            <a:t>DATA PACK</a:t>
          </a:r>
        </a:p>
        <a:p>
          <a:pPr algn="l"/>
          <a:r>
            <a:rPr lang="en-AU" sz="1100" b="1">
              <a:solidFill>
                <a:srgbClr val="013C5B"/>
              </a:solidFill>
              <a:latin typeface="Arial" panose="020B0604020202020204" pitchFamily="34" charset="0"/>
              <a:cs typeface="Arial" panose="020B0604020202020204" pitchFamily="34" charset="0"/>
            </a:rPr>
            <a:t>Reporting period 1 July 2022 to 30 June 2023</a:t>
          </a:r>
        </a:p>
      </xdr:txBody>
    </xdr:sp>
    <xdr:clientData/>
  </xdr:twoCellAnchor>
  <xdr:twoCellAnchor>
    <xdr:from>
      <xdr:col>7</xdr:col>
      <xdr:colOff>295275</xdr:colOff>
      <xdr:row>42</xdr:row>
      <xdr:rowOff>0</xdr:rowOff>
    </xdr:from>
    <xdr:to>
      <xdr:col>12</xdr:col>
      <xdr:colOff>672193</xdr:colOff>
      <xdr:row>49</xdr:row>
      <xdr:rowOff>0</xdr:rowOff>
    </xdr:to>
    <xdr:pic>
      <xdr:nvPicPr>
        <xdr:cNvPr id="5" name="Picture 4">
          <a:extLst>
            <a:ext uri="{FF2B5EF4-FFF2-40B4-BE49-F238E27FC236}">
              <a16:creationId xmlns:a16="http://schemas.microsoft.com/office/drawing/2014/main" id="{E8A289A2-90C5-48C7-99A6-A9F2B83C47A5}"/>
            </a:ext>
          </a:extLst>
        </xdr:cNvPr>
        <xdr:cNvPicPr>
          <a:picLocks noChangeAspect="1"/>
        </xdr:cNvPicPr>
      </xdr:nvPicPr>
      <xdr:blipFill rotWithShape="1">
        <a:blip xmlns:r="http://schemas.openxmlformats.org/officeDocument/2006/relationships" r:embed="rId1"/>
        <a:srcRect l="50901" t="19338" r="11545" b="45196"/>
        <a:stretch/>
      </xdr:blipFill>
      <xdr:spPr>
        <a:xfrm>
          <a:off x="4495800" y="12592050"/>
          <a:ext cx="3758293" cy="1285875"/>
        </a:xfrm>
        <a:prstGeom prst="rect">
          <a:avLst/>
        </a:prstGeom>
      </xdr:spPr>
    </xdr:pic>
    <xdr:clientData/>
  </xdr:twoCellAnchor>
  <xdr:twoCellAnchor>
    <xdr:from>
      <xdr:col>1</xdr:col>
      <xdr:colOff>614365</xdr:colOff>
      <xdr:row>20</xdr:row>
      <xdr:rowOff>32659</xdr:rowOff>
    </xdr:from>
    <xdr:to>
      <xdr:col>6</xdr:col>
      <xdr:colOff>495511</xdr:colOff>
      <xdr:row>23</xdr:row>
      <xdr:rowOff>20034</xdr:rowOff>
    </xdr:to>
    <xdr:sp macro="" textlink="">
      <xdr:nvSpPr>
        <xdr:cNvPr id="7" name="Rectangle 6">
          <a:extLst>
            <a:ext uri="{FF2B5EF4-FFF2-40B4-BE49-F238E27FC236}">
              <a16:creationId xmlns:a16="http://schemas.microsoft.com/office/drawing/2014/main" id="{8EA19B14-4EA4-4429-8DDC-2BE202524ECA}"/>
            </a:ext>
          </a:extLst>
        </xdr:cNvPr>
        <xdr:cNvSpPr/>
      </xdr:nvSpPr>
      <xdr:spPr>
        <a:xfrm>
          <a:off x="757240" y="2956834"/>
          <a:ext cx="3262521" cy="41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800" b="0">
              <a:solidFill>
                <a:srgbClr val="013C5B"/>
              </a:solidFill>
              <a:latin typeface="Arial" panose="020B0604020202020204" pitchFamily="34" charset="0"/>
              <a:cs typeface="Arial" panose="020B0604020202020204" pitchFamily="34" charset="0"/>
            </a:rPr>
            <a:t>TABLE OF CONTENTS</a:t>
          </a:r>
        </a:p>
      </xdr:txBody>
    </xdr:sp>
    <xdr:clientData/>
  </xdr:twoCellAnchor>
  <xdr:twoCellAnchor>
    <xdr:from>
      <xdr:col>1</xdr:col>
      <xdr:colOff>642941</xdr:colOff>
      <xdr:row>13</xdr:row>
      <xdr:rowOff>61234</xdr:rowOff>
    </xdr:from>
    <xdr:to>
      <xdr:col>7</xdr:col>
      <xdr:colOff>171451</xdr:colOff>
      <xdr:row>16</xdr:row>
      <xdr:rowOff>48609</xdr:rowOff>
    </xdr:to>
    <xdr:sp macro="" textlink="">
      <xdr:nvSpPr>
        <xdr:cNvPr id="8" name="Rectangle 7">
          <a:extLst>
            <a:ext uri="{FF2B5EF4-FFF2-40B4-BE49-F238E27FC236}">
              <a16:creationId xmlns:a16="http://schemas.microsoft.com/office/drawing/2014/main" id="{5E5E9289-3F7F-4BFC-B286-471CA2A876A5}"/>
            </a:ext>
          </a:extLst>
        </xdr:cNvPr>
        <xdr:cNvSpPr/>
      </xdr:nvSpPr>
      <xdr:spPr>
        <a:xfrm>
          <a:off x="785816" y="1985284"/>
          <a:ext cx="3586160" cy="416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3200" b="1">
              <a:solidFill>
                <a:srgbClr val="013C5B"/>
              </a:solidFill>
              <a:latin typeface="Arial" panose="020B0604020202020204" pitchFamily="34" charset="0"/>
              <a:cs typeface="Arial" panose="020B0604020202020204" pitchFamily="34" charset="0"/>
            </a:rPr>
            <a:t>SUSTAINABILITY</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299358</xdr:colOff>
      <xdr:row>71</xdr:row>
      <xdr:rowOff>0</xdr:rowOff>
    </xdr:from>
    <xdr:to>
      <xdr:col>13</xdr:col>
      <xdr:colOff>1</xdr:colOff>
      <xdr:row>80</xdr:row>
      <xdr:rowOff>0</xdr:rowOff>
    </xdr:to>
    <xdr:pic>
      <xdr:nvPicPr>
        <xdr:cNvPr id="3" name="Picture 2">
          <a:extLst>
            <a:ext uri="{FF2B5EF4-FFF2-40B4-BE49-F238E27FC236}">
              <a16:creationId xmlns:a16="http://schemas.microsoft.com/office/drawing/2014/main" id="{1835F9B6-19B2-4FD1-A165-C30ECB51D390}"/>
            </a:ext>
          </a:extLst>
        </xdr:cNvPr>
        <xdr:cNvPicPr>
          <a:picLocks noChangeAspect="1"/>
        </xdr:cNvPicPr>
      </xdr:nvPicPr>
      <xdr:blipFill rotWithShape="1">
        <a:blip xmlns:r="http://schemas.openxmlformats.org/officeDocument/2006/relationships" r:embed="rId1"/>
        <a:srcRect l="50901" t="19338" r="11545" b="45196"/>
        <a:stretch/>
      </xdr:blipFill>
      <xdr:spPr>
        <a:xfrm>
          <a:off x="4499883" y="17573625"/>
          <a:ext cx="3758293" cy="1285875"/>
        </a:xfrm>
        <a:prstGeom prst="rect">
          <a:avLst/>
        </a:prstGeom>
      </xdr:spPr>
    </xdr:pic>
    <xdr:clientData/>
  </xdr:twoCellAnchor>
  <xdr:twoCellAnchor editAs="oneCell">
    <xdr:from>
      <xdr:col>1</xdr:col>
      <xdr:colOff>249115</xdr:colOff>
      <xdr:row>6</xdr:row>
      <xdr:rowOff>29308</xdr:rowOff>
    </xdr:from>
    <xdr:to>
      <xdr:col>12</xdr:col>
      <xdr:colOff>395654</xdr:colOff>
      <xdr:row>34</xdr:row>
      <xdr:rowOff>63477</xdr:rowOff>
    </xdr:to>
    <xdr:pic>
      <xdr:nvPicPr>
        <xdr:cNvPr id="5" name="Picture 4">
          <a:extLst>
            <a:ext uri="{FF2B5EF4-FFF2-40B4-BE49-F238E27FC236}">
              <a16:creationId xmlns:a16="http://schemas.microsoft.com/office/drawing/2014/main" id="{BE07BC02-BF31-C087-B156-5606DF3C7E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5653" y="1414096"/>
          <a:ext cx="7700597" cy="413724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240195</xdr:colOff>
      <xdr:row>2</xdr:row>
      <xdr:rowOff>99389</xdr:rowOff>
    </xdr:from>
    <xdr:to>
      <xdr:col>2</xdr:col>
      <xdr:colOff>563217</xdr:colOff>
      <xdr:row>6</xdr:row>
      <xdr:rowOff>49695</xdr:rowOff>
    </xdr:to>
    <xdr:sp macro="" textlink="">
      <xdr:nvSpPr>
        <xdr:cNvPr id="2" name="Oval 1">
          <a:extLst>
            <a:ext uri="{FF2B5EF4-FFF2-40B4-BE49-F238E27FC236}">
              <a16:creationId xmlns:a16="http://schemas.microsoft.com/office/drawing/2014/main" id="{FFBF71F5-C999-4ACD-963E-3DF03EAFEA63}"/>
            </a:ext>
          </a:extLst>
        </xdr:cNvPr>
        <xdr:cNvSpPr/>
      </xdr:nvSpPr>
      <xdr:spPr>
        <a:xfrm>
          <a:off x="383070" y="423239"/>
          <a:ext cx="999297" cy="1007581"/>
        </a:xfrm>
        <a:prstGeom prst="ellipse">
          <a:avLst/>
        </a:prstGeom>
        <a:solidFill>
          <a:schemeClr val="bg1"/>
        </a:solidFill>
        <a:ln w="19050">
          <a:solidFill>
            <a:srgbClr val="013C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12</xdr:col>
      <xdr:colOff>297241</xdr:colOff>
      <xdr:row>214</xdr:row>
      <xdr:rowOff>123826</xdr:rowOff>
    </xdr:from>
    <xdr:to>
      <xdr:col>18</xdr:col>
      <xdr:colOff>82</xdr:colOff>
      <xdr:row>225</xdr:row>
      <xdr:rowOff>2727</xdr:rowOff>
    </xdr:to>
    <xdr:pic>
      <xdr:nvPicPr>
        <xdr:cNvPr id="3" name="Picture 2">
          <a:extLst>
            <a:ext uri="{FF2B5EF4-FFF2-40B4-BE49-F238E27FC236}">
              <a16:creationId xmlns:a16="http://schemas.microsoft.com/office/drawing/2014/main" id="{C80EBB42-DE72-4DDD-8D6E-EE5976519D18}"/>
            </a:ext>
          </a:extLst>
        </xdr:cNvPr>
        <xdr:cNvPicPr>
          <a:picLocks noChangeAspect="1"/>
        </xdr:cNvPicPr>
      </xdr:nvPicPr>
      <xdr:blipFill rotWithShape="1">
        <a:blip xmlns:r="http://schemas.openxmlformats.org/officeDocument/2006/relationships" r:embed="rId1"/>
        <a:srcRect l="50901" t="19338" r="11545" b="45196"/>
        <a:stretch/>
      </xdr:blipFill>
      <xdr:spPr>
        <a:xfrm>
          <a:off x="7879141" y="46358176"/>
          <a:ext cx="3760491" cy="1450526"/>
        </a:xfrm>
        <a:prstGeom prst="rect">
          <a:avLst/>
        </a:prstGeom>
      </xdr:spPr>
    </xdr:pic>
    <xdr:clientData/>
  </xdr:twoCellAnchor>
  <xdr:twoCellAnchor editAs="oneCell">
    <xdr:from>
      <xdr:col>1</xdr:col>
      <xdr:colOff>400051</xdr:colOff>
      <xdr:row>3</xdr:row>
      <xdr:rowOff>161926</xdr:rowOff>
    </xdr:from>
    <xdr:to>
      <xdr:col>2</xdr:col>
      <xdr:colOff>415600</xdr:colOff>
      <xdr:row>4</xdr:row>
      <xdr:rowOff>352425</xdr:rowOff>
    </xdr:to>
    <xdr:pic>
      <xdr:nvPicPr>
        <xdr:cNvPr id="4" name="Picture 3">
          <a:extLst>
            <a:ext uri="{FF2B5EF4-FFF2-40B4-BE49-F238E27FC236}">
              <a16:creationId xmlns:a16="http://schemas.microsoft.com/office/drawing/2014/main" id="{1A7C0511-1B1D-4B37-97BC-A32BB4D120CF}"/>
            </a:ext>
          </a:extLst>
        </xdr:cNvPr>
        <xdr:cNvPicPr>
          <a:picLocks noChangeAspect="1"/>
        </xdr:cNvPicPr>
      </xdr:nvPicPr>
      <xdr:blipFill>
        <a:blip xmlns:r="http://schemas.openxmlformats.org/officeDocument/2006/relationships" r:embed="rId2"/>
        <a:stretch>
          <a:fillRect/>
        </a:stretch>
      </xdr:blipFill>
      <xdr:spPr>
        <a:xfrm>
          <a:off x="542926" y="638176"/>
          <a:ext cx="691824" cy="58102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240195</xdr:colOff>
      <xdr:row>2</xdr:row>
      <xdr:rowOff>99389</xdr:rowOff>
    </xdr:from>
    <xdr:to>
      <xdr:col>2</xdr:col>
      <xdr:colOff>563217</xdr:colOff>
      <xdr:row>6</xdr:row>
      <xdr:rowOff>49695</xdr:rowOff>
    </xdr:to>
    <xdr:sp macro="" textlink="">
      <xdr:nvSpPr>
        <xdr:cNvPr id="2" name="Oval 1">
          <a:extLst>
            <a:ext uri="{FF2B5EF4-FFF2-40B4-BE49-F238E27FC236}">
              <a16:creationId xmlns:a16="http://schemas.microsoft.com/office/drawing/2014/main" id="{5BB450F7-61AF-4D24-A0DF-DA9C4501DAA5}"/>
            </a:ext>
          </a:extLst>
        </xdr:cNvPr>
        <xdr:cNvSpPr/>
      </xdr:nvSpPr>
      <xdr:spPr>
        <a:xfrm>
          <a:off x="383070" y="423239"/>
          <a:ext cx="999297" cy="1007581"/>
        </a:xfrm>
        <a:prstGeom prst="ellipse">
          <a:avLst/>
        </a:prstGeom>
        <a:solidFill>
          <a:schemeClr val="bg1"/>
        </a:solidFill>
        <a:ln w="19050">
          <a:solidFill>
            <a:srgbClr val="013C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7</xdr:col>
      <xdr:colOff>299358</xdr:colOff>
      <xdr:row>67</xdr:row>
      <xdr:rowOff>68035</xdr:rowOff>
    </xdr:from>
    <xdr:to>
      <xdr:col>13</xdr:col>
      <xdr:colOff>1</xdr:colOff>
      <xdr:row>71</xdr:row>
      <xdr:rowOff>2725</xdr:rowOff>
    </xdr:to>
    <xdr:pic>
      <xdr:nvPicPr>
        <xdr:cNvPr id="3" name="Picture 2">
          <a:extLst>
            <a:ext uri="{FF2B5EF4-FFF2-40B4-BE49-F238E27FC236}">
              <a16:creationId xmlns:a16="http://schemas.microsoft.com/office/drawing/2014/main" id="{496490CB-FB01-4A37-B186-7E00C3DD2410}"/>
            </a:ext>
          </a:extLst>
        </xdr:cNvPr>
        <xdr:cNvPicPr>
          <a:picLocks noChangeAspect="1"/>
        </xdr:cNvPicPr>
      </xdr:nvPicPr>
      <xdr:blipFill rotWithShape="1">
        <a:blip xmlns:r="http://schemas.openxmlformats.org/officeDocument/2006/relationships" r:embed="rId1"/>
        <a:srcRect l="50901" t="19338" r="11545" b="45196"/>
        <a:stretch/>
      </xdr:blipFill>
      <xdr:spPr>
        <a:xfrm>
          <a:off x="4499883" y="55703560"/>
          <a:ext cx="3758293" cy="506190"/>
        </a:xfrm>
        <a:prstGeom prst="rect">
          <a:avLst/>
        </a:prstGeom>
      </xdr:spPr>
    </xdr:pic>
    <xdr:clientData/>
  </xdr:twoCellAnchor>
  <xdr:twoCellAnchor>
    <xdr:from>
      <xdr:col>7</xdr:col>
      <xdr:colOff>299358</xdr:colOff>
      <xdr:row>67</xdr:row>
      <xdr:rowOff>68035</xdr:rowOff>
    </xdr:from>
    <xdr:to>
      <xdr:col>14</xdr:col>
      <xdr:colOff>1</xdr:colOff>
      <xdr:row>77</xdr:row>
      <xdr:rowOff>2725</xdr:rowOff>
    </xdr:to>
    <xdr:pic>
      <xdr:nvPicPr>
        <xdr:cNvPr id="4" name="Picture 3">
          <a:extLst>
            <a:ext uri="{FF2B5EF4-FFF2-40B4-BE49-F238E27FC236}">
              <a16:creationId xmlns:a16="http://schemas.microsoft.com/office/drawing/2014/main" id="{3E8EFF9F-6FC2-4D9B-9D89-18DC2C40C01E}"/>
            </a:ext>
          </a:extLst>
        </xdr:cNvPr>
        <xdr:cNvPicPr>
          <a:picLocks noChangeAspect="1"/>
        </xdr:cNvPicPr>
      </xdr:nvPicPr>
      <xdr:blipFill rotWithShape="1">
        <a:blip xmlns:r="http://schemas.openxmlformats.org/officeDocument/2006/relationships" r:embed="rId1"/>
        <a:srcRect l="50901" t="19338" r="11545" b="45196"/>
        <a:stretch/>
      </xdr:blipFill>
      <xdr:spPr>
        <a:xfrm>
          <a:off x="4499883" y="55703560"/>
          <a:ext cx="3758293" cy="1363440"/>
        </a:xfrm>
        <a:prstGeom prst="rect">
          <a:avLst/>
        </a:prstGeom>
      </xdr:spPr>
    </xdr:pic>
    <xdr:clientData/>
  </xdr:twoCellAnchor>
  <xdr:twoCellAnchor editAs="oneCell">
    <xdr:from>
      <xdr:col>1</xdr:col>
      <xdr:colOff>317739</xdr:colOff>
      <xdr:row>3</xdr:row>
      <xdr:rowOff>28575</xdr:rowOff>
    </xdr:from>
    <xdr:to>
      <xdr:col>2</xdr:col>
      <xdr:colOff>495299</xdr:colOff>
      <xdr:row>5</xdr:row>
      <xdr:rowOff>133350</xdr:rowOff>
    </xdr:to>
    <xdr:pic>
      <xdr:nvPicPr>
        <xdr:cNvPr id="8" name="Picture 7" descr="See the source image">
          <a:extLst>
            <a:ext uri="{FF2B5EF4-FFF2-40B4-BE49-F238E27FC236}">
              <a16:creationId xmlns:a16="http://schemas.microsoft.com/office/drawing/2014/main" id="{7A1FBEA7-ACFA-E543-C438-DFFF603B013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0614" y="504825"/>
          <a:ext cx="853835"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240195</xdr:colOff>
      <xdr:row>2</xdr:row>
      <xdr:rowOff>99389</xdr:rowOff>
    </xdr:from>
    <xdr:to>
      <xdr:col>2</xdr:col>
      <xdr:colOff>563217</xdr:colOff>
      <xdr:row>6</xdr:row>
      <xdr:rowOff>49695</xdr:rowOff>
    </xdr:to>
    <xdr:sp macro="" textlink="">
      <xdr:nvSpPr>
        <xdr:cNvPr id="2" name="Oval 1">
          <a:extLst>
            <a:ext uri="{FF2B5EF4-FFF2-40B4-BE49-F238E27FC236}">
              <a16:creationId xmlns:a16="http://schemas.microsoft.com/office/drawing/2014/main" id="{737710E8-EED7-4B58-858E-A9C6E5147FF9}"/>
            </a:ext>
          </a:extLst>
        </xdr:cNvPr>
        <xdr:cNvSpPr/>
      </xdr:nvSpPr>
      <xdr:spPr>
        <a:xfrm>
          <a:off x="945045" y="280364"/>
          <a:ext cx="999297" cy="998056"/>
        </a:xfrm>
        <a:prstGeom prst="ellipse">
          <a:avLst/>
        </a:prstGeom>
        <a:solidFill>
          <a:schemeClr val="bg1"/>
        </a:solidFill>
        <a:ln w="19050">
          <a:solidFill>
            <a:srgbClr val="013C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xdr:col>
      <xdr:colOff>299358</xdr:colOff>
      <xdr:row>53</xdr:row>
      <xdr:rowOff>0</xdr:rowOff>
    </xdr:from>
    <xdr:to>
      <xdr:col>13</xdr:col>
      <xdr:colOff>1</xdr:colOff>
      <xdr:row>62</xdr:row>
      <xdr:rowOff>0</xdr:rowOff>
    </xdr:to>
    <xdr:grpSp>
      <xdr:nvGrpSpPr>
        <xdr:cNvPr id="5" name="Group 4">
          <a:extLst>
            <a:ext uri="{FF2B5EF4-FFF2-40B4-BE49-F238E27FC236}">
              <a16:creationId xmlns:a16="http://schemas.microsoft.com/office/drawing/2014/main" id="{BC4585E1-A8D1-40BB-A940-7EDE44B733A1}"/>
            </a:ext>
          </a:extLst>
        </xdr:cNvPr>
        <xdr:cNvGrpSpPr/>
      </xdr:nvGrpSpPr>
      <xdr:grpSpPr>
        <a:xfrm>
          <a:off x="4499883" y="7448550"/>
          <a:ext cx="3758293" cy="1114425"/>
          <a:chOff x="4499883" y="9212035"/>
          <a:chExt cx="3758293" cy="1363440"/>
        </a:xfrm>
      </xdr:grpSpPr>
      <xdr:pic>
        <xdr:nvPicPr>
          <xdr:cNvPr id="6" name="Picture 5">
            <a:extLst>
              <a:ext uri="{FF2B5EF4-FFF2-40B4-BE49-F238E27FC236}">
                <a16:creationId xmlns:a16="http://schemas.microsoft.com/office/drawing/2014/main" id="{D045057E-4004-449F-B672-EF203DDB6AFE}"/>
              </a:ext>
            </a:extLst>
          </xdr:cNvPr>
          <xdr:cNvPicPr>
            <a:picLocks noChangeAspect="1"/>
          </xdr:cNvPicPr>
        </xdr:nvPicPr>
        <xdr:blipFill rotWithShape="1">
          <a:blip xmlns:r="http://schemas.openxmlformats.org/officeDocument/2006/relationships" r:embed="rId1"/>
          <a:srcRect l="50901" t="19338" r="11545" b="45196"/>
          <a:stretch/>
        </xdr:blipFill>
        <xdr:spPr>
          <a:xfrm>
            <a:off x="4499883" y="9212035"/>
            <a:ext cx="3758293" cy="1363440"/>
          </a:xfrm>
          <a:prstGeom prst="rect">
            <a:avLst/>
          </a:prstGeom>
        </xdr:spPr>
      </xdr:pic>
      <xdr:pic>
        <xdr:nvPicPr>
          <xdr:cNvPr id="7" name="Picture 6">
            <a:extLst>
              <a:ext uri="{FF2B5EF4-FFF2-40B4-BE49-F238E27FC236}">
                <a16:creationId xmlns:a16="http://schemas.microsoft.com/office/drawing/2014/main" id="{FB45C91E-36EA-4F48-8002-CE286EC2717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2466"/>
          <a:stretch/>
        </xdr:blipFill>
        <xdr:spPr>
          <a:xfrm>
            <a:off x="7786009" y="10069285"/>
            <a:ext cx="309230" cy="370115"/>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299358</xdr:colOff>
      <xdr:row>420</xdr:row>
      <xdr:rowOff>104776</xdr:rowOff>
    </xdr:from>
    <xdr:to>
      <xdr:col>13</xdr:col>
      <xdr:colOff>1</xdr:colOff>
      <xdr:row>430</xdr:row>
      <xdr:rowOff>0</xdr:rowOff>
    </xdr:to>
    <xdr:pic>
      <xdr:nvPicPr>
        <xdr:cNvPr id="3" name="Picture 2">
          <a:extLst>
            <a:ext uri="{FF2B5EF4-FFF2-40B4-BE49-F238E27FC236}">
              <a16:creationId xmlns:a16="http://schemas.microsoft.com/office/drawing/2014/main" id="{5C8FBE72-3F0C-4882-A8C0-39E3FBA7A08F}"/>
            </a:ext>
          </a:extLst>
        </xdr:cNvPr>
        <xdr:cNvPicPr>
          <a:picLocks noChangeAspect="1"/>
        </xdr:cNvPicPr>
      </xdr:nvPicPr>
      <xdr:blipFill rotWithShape="1">
        <a:blip xmlns:r="http://schemas.openxmlformats.org/officeDocument/2006/relationships" r:embed="rId1"/>
        <a:srcRect l="50901" t="19338" r="11545" b="45196"/>
        <a:stretch/>
      </xdr:blipFill>
      <xdr:spPr>
        <a:xfrm>
          <a:off x="4499883" y="27279601"/>
          <a:ext cx="3758293" cy="1323974"/>
        </a:xfrm>
        <a:prstGeom prst="rect">
          <a:avLst/>
        </a:prstGeom>
      </xdr:spPr>
    </xdr:pic>
    <xdr:clientData/>
  </xdr:twoCellAnchor>
  <xdr:twoCellAnchor>
    <xdr:from>
      <xdr:col>1</xdr:col>
      <xdr:colOff>240195</xdr:colOff>
      <xdr:row>2</xdr:row>
      <xdr:rowOff>99389</xdr:rowOff>
    </xdr:from>
    <xdr:to>
      <xdr:col>2</xdr:col>
      <xdr:colOff>563217</xdr:colOff>
      <xdr:row>6</xdr:row>
      <xdr:rowOff>49695</xdr:rowOff>
    </xdr:to>
    <xdr:sp macro="" textlink="">
      <xdr:nvSpPr>
        <xdr:cNvPr id="2" name="Oval 1">
          <a:extLst>
            <a:ext uri="{FF2B5EF4-FFF2-40B4-BE49-F238E27FC236}">
              <a16:creationId xmlns:a16="http://schemas.microsoft.com/office/drawing/2014/main" id="{44CB5857-BD24-4EA3-9313-DB35683CE76C}"/>
            </a:ext>
          </a:extLst>
        </xdr:cNvPr>
        <xdr:cNvSpPr/>
      </xdr:nvSpPr>
      <xdr:spPr>
        <a:xfrm>
          <a:off x="383070" y="423239"/>
          <a:ext cx="999297" cy="1007581"/>
        </a:xfrm>
        <a:prstGeom prst="ellipse">
          <a:avLst/>
        </a:prstGeom>
        <a:solidFill>
          <a:schemeClr val="bg1"/>
        </a:solidFill>
        <a:ln w="19050">
          <a:solidFill>
            <a:srgbClr val="013C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240195</xdr:colOff>
      <xdr:row>221</xdr:row>
      <xdr:rowOff>89864</xdr:rowOff>
    </xdr:from>
    <xdr:to>
      <xdr:col>2</xdr:col>
      <xdr:colOff>563217</xdr:colOff>
      <xdr:row>225</xdr:row>
      <xdr:rowOff>40170</xdr:rowOff>
    </xdr:to>
    <xdr:sp macro="" textlink="">
      <xdr:nvSpPr>
        <xdr:cNvPr id="5" name="Oval 4">
          <a:extLst>
            <a:ext uri="{FF2B5EF4-FFF2-40B4-BE49-F238E27FC236}">
              <a16:creationId xmlns:a16="http://schemas.microsoft.com/office/drawing/2014/main" id="{296D3ACE-80F7-44AE-BDEE-C1E9F55BA1EA}"/>
            </a:ext>
          </a:extLst>
        </xdr:cNvPr>
        <xdr:cNvSpPr/>
      </xdr:nvSpPr>
      <xdr:spPr>
        <a:xfrm>
          <a:off x="383070" y="33389264"/>
          <a:ext cx="999297" cy="1007581"/>
        </a:xfrm>
        <a:prstGeom prst="ellipse">
          <a:avLst/>
        </a:prstGeom>
        <a:solidFill>
          <a:schemeClr val="bg1"/>
        </a:solidFill>
        <a:ln w="19050">
          <a:solidFill>
            <a:srgbClr val="013C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295275</xdr:colOff>
      <xdr:row>221</xdr:row>
      <xdr:rowOff>1</xdr:rowOff>
    </xdr:from>
    <xdr:to>
      <xdr:col>2</xdr:col>
      <xdr:colOff>534863</xdr:colOff>
      <xdr:row>225</xdr:row>
      <xdr:rowOff>66675</xdr:rowOff>
    </xdr:to>
    <xdr:pic>
      <xdr:nvPicPr>
        <xdr:cNvPr id="6" name="Picture 5">
          <a:extLst>
            <a:ext uri="{FF2B5EF4-FFF2-40B4-BE49-F238E27FC236}">
              <a16:creationId xmlns:a16="http://schemas.microsoft.com/office/drawing/2014/main" id="{B1266399-3465-467E-998D-902E027DE6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8150" y="33299401"/>
          <a:ext cx="915863" cy="1123949"/>
        </a:xfrm>
        <a:prstGeom prst="rect">
          <a:avLst/>
        </a:prstGeom>
      </xdr:spPr>
    </xdr:pic>
    <xdr:clientData/>
  </xdr:twoCellAnchor>
  <xdr:twoCellAnchor editAs="oneCell">
    <xdr:from>
      <xdr:col>1</xdr:col>
      <xdr:colOff>400050</xdr:colOff>
      <xdr:row>3</xdr:row>
      <xdr:rowOff>253063</xdr:rowOff>
    </xdr:from>
    <xdr:to>
      <xdr:col>2</xdr:col>
      <xdr:colOff>402369</xdr:colOff>
      <xdr:row>4</xdr:row>
      <xdr:rowOff>263525</xdr:rowOff>
    </xdr:to>
    <xdr:pic>
      <xdr:nvPicPr>
        <xdr:cNvPr id="8" name="Graphic 7">
          <a:extLst>
            <a:ext uri="{FF2B5EF4-FFF2-40B4-BE49-F238E27FC236}">
              <a16:creationId xmlns:a16="http://schemas.microsoft.com/office/drawing/2014/main" id="{88CACFB6-D7D2-4224-A80F-8F85889F3CCB}"/>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542925" y="729313"/>
          <a:ext cx="678594" cy="394637"/>
        </a:xfrm>
        <a:prstGeom prst="rect">
          <a:avLst/>
        </a:prstGeom>
      </xdr:spPr>
    </xdr:pic>
    <xdr:clientData/>
  </xdr:twoCellAnchor>
  <xdr:twoCellAnchor>
    <xdr:from>
      <xdr:col>2</xdr:col>
      <xdr:colOff>27609</xdr:colOff>
      <xdr:row>392</xdr:row>
      <xdr:rowOff>88348</xdr:rowOff>
    </xdr:from>
    <xdr:to>
      <xdr:col>8</xdr:col>
      <xdr:colOff>557695</xdr:colOff>
      <xdr:row>409</xdr:row>
      <xdr:rowOff>49145</xdr:rowOff>
    </xdr:to>
    <xdr:graphicFrame macro="">
      <xdr:nvGraphicFramePr>
        <xdr:cNvPr id="4" name="Chart 3">
          <a:extLst>
            <a:ext uri="{FF2B5EF4-FFF2-40B4-BE49-F238E27FC236}">
              <a16:creationId xmlns:a16="http://schemas.microsoft.com/office/drawing/2014/main" id="{B6F0F2F2-1EEA-478E-8C51-FC69B48505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240195</xdr:colOff>
      <xdr:row>2</xdr:row>
      <xdr:rowOff>99389</xdr:rowOff>
    </xdr:from>
    <xdr:to>
      <xdr:col>2</xdr:col>
      <xdr:colOff>563217</xdr:colOff>
      <xdr:row>6</xdr:row>
      <xdr:rowOff>49695</xdr:rowOff>
    </xdr:to>
    <xdr:sp macro="" textlink="">
      <xdr:nvSpPr>
        <xdr:cNvPr id="2" name="Oval 1">
          <a:extLst>
            <a:ext uri="{FF2B5EF4-FFF2-40B4-BE49-F238E27FC236}">
              <a16:creationId xmlns:a16="http://schemas.microsoft.com/office/drawing/2014/main" id="{9569EB4A-5158-4473-BC62-2D7C9B0BCC94}"/>
            </a:ext>
          </a:extLst>
        </xdr:cNvPr>
        <xdr:cNvSpPr/>
      </xdr:nvSpPr>
      <xdr:spPr>
        <a:xfrm>
          <a:off x="383070" y="423239"/>
          <a:ext cx="999297" cy="1007581"/>
        </a:xfrm>
        <a:prstGeom prst="ellipse">
          <a:avLst/>
        </a:prstGeom>
        <a:solidFill>
          <a:schemeClr val="bg1"/>
        </a:solidFill>
        <a:ln w="19050">
          <a:solidFill>
            <a:srgbClr val="013C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xdr:col>
      <xdr:colOff>299358</xdr:colOff>
      <xdr:row>56</xdr:row>
      <xdr:rowOff>0</xdr:rowOff>
    </xdr:from>
    <xdr:to>
      <xdr:col>15</xdr:col>
      <xdr:colOff>1</xdr:colOff>
      <xdr:row>65</xdr:row>
      <xdr:rowOff>0</xdr:rowOff>
    </xdr:to>
    <xdr:pic>
      <xdr:nvPicPr>
        <xdr:cNvPr id="3" name="Picture 2">
          <a:extLst>
            <a:ext uri="{FF2B5EF4-FFF2-40B4-BE49-F238E27FC236}">
              <a16:creationId xmlns:a16="http://schemas.microsoft.com/office/drawing/2014/main" id="{FD4524DE-B35D-4866-B22B-5223111EDF38}"/>
            </a:ext>
          </a:extLst>
        </xdr:cNvPr>
        <xdr:cNvPicPr>
          <a:picLocks noChangeAspect="1"/>
        </xdr:cNvPicPr>
      </xdr:nvPicPr>
      <xdr:blipFill rotWithShape="1">
        <a:blip xmlns:r="http://schemas.openxmlformats.org/officeDocument/2006/relationships" r:embed="rId1"/>
        <a:srcRect l="50901" t="19338" r="11545" b="45196"/>
        <a:stretch/>
      </xdr:blipFill>
      <xdr:spPr>
        <a:xfrm>
          <a:off x="4576083" y="6543675"/>
          <a:ext cx="3758293" cy="1285875"/>
        </a:xfrm>
        <a:prstGeom prst="rect">
          <a:avLst/>
        </a:prstGeom>
      </xdr:spPr>
    </xdr:pic>
    <xdr:clientData/>
  </xdr:twoCellAnchor>
  <xdr:twoCellAnchor editAs="oneCell">
    <xdr:from>
      <xdr:col>1</xdr:col>
      <xdr:colOff>478321</xdr:colOff>
      <xdr:row>3</xdr:row>
      <xdr:rowOff>115863</xdr:rowOff>
    </xdr:from>
    <xdr:to>
      <xdr:col>2</xdr:col>
      <xdr:colOff>339726</xdr:colOff>
      <xdr:row>4</xdr:row>
      <xdr:rowOff>343901</xdr:rowOff>
    </xdr:to>
    <xdr:pic>
      <xdr:nvPicPr>
        <xdr:cNvPr id="8" name="Graphic 7">
          <a:extLst>
            <a:ext uri="{FF2B5EF4-FFF2-40B4-BE49-F238E27FC236}">
              <a16:creationId xmlns:a16="http://schemas.microsoft.com/office/drawing/2014/main" id="{0D9AB2CB-B8E5-8122-40F9-FF1C7C3BB923}"/>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621196" y="592113"/>
          <a:ext cx="531330" cy="6185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240195</xdr:colOff>
      <xdr:row>2</xdr:row>
      <xdr:rowOff>99389</xdr:rowOff>
    </xdr:from>
    <xdr:to>
      <xdr:col>2</xdr:col>
      <xdr:colOff>563217</xdr:colOff>
      <xdr:row>6</xdr:row>
      <xdr:rowOff>49695</xdr:rowOff>
    </xdr:to>
    <xdr:sp macro="" textlink="">
      <xdr:nvSpPr>
        <xdr:cNvPr id="2" name="Oval 1">
          <a:extLst>
            <a:ext uri="{FF2B5EF4-FFF2-40B4-BE49-F238E27FC236}">
              <a16:creationId xmlns:a16="http://schemas.microsoft.com/office/drawing/2014/main" id="{04D0FC6A-0AC9-47D0-B61F-F9F2CBCABB35}"/>
            </a:ext>
          </a:extLst>
        </xdr:cNvPr>
        <xdr:cNvSpPr/>
      </xdr:nvSpPr>
      <xdr:spPr>
        <a:xfrm>
          <a:off x="383070" y="423239"/>
          <a:ext cx="999297" cy="1007581"/>
        </a:xfrm>
        <a:prstGeom prst="ellipse">
          <a:avLst/>
        </a:prstGeom>
        <a:solidFill>
          <a:schemeClr val="bg1"/>
        </a:solidFill>
        <a:ln w="19050">
          <a:solidFill>
            <a:srgbClr val="013C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xdr:col>
      <xdr:colOff>295275</xdr:colOff>
      <xdr:row>71</xdr:row>
      <xdr:rowOff>76200</xdr:rowOff>
    </xdr:from>
    <xdr:to>
      <xdr:col>12</xdr:col>
      <xdr:colOff>672193</xdr:colOff>
      <xdr:row>81</xdr:row>
      <xdr:rowOff>0</xdr:rowOff>
    </xdr:to>
    <xdr:pic>
      <xdr:nvPicPr>
        <xdr:cNvPr id="3" name="Picture 2">
          <a:extLst>
            <a:ext uri="{FF2B5EF4-FFF2-40B4-BE49-F238E27FC236}">
              <a16:creationId xmlns:a16="http://schemas.microsoft.com/office/drawing/2014/main" id="{086BC025-89B5-4307-942F-54C322376267}"/>
            </a:ext>
          </a:extLst>
        </xdr:cNvPr>
        <xdr:cNvPicPr>
          <a:picLocks noChangeAspect="1"/>
        </xdr:cNvPicPr>
      </xdr:nvPicPr>
      <xdr:blipFill rotWithShape="1">
        <a:blip xmlns:r="http://schemas.openxmlformats.org/officeDocument/2006/relationships" r:embed="rId1"/>
        <a:srcRect l="50901" t="19338" r="11545" b="45196"/>
        <a:stretch/>
      </xdr:blipFill>
      <xdr:spPr>
        <a:xfrm>
          <a:off x="4572000" y="16697325"/>
          <a:ext cx="3758293" cy="1352550"/>
        </a:xfrm>
        <a:prstGeom prst="rect">
          <a:avLst/>
        </a:prstGeom>
      </xdr:spPr>
    </xdr:pic>
    <xdr:clientData/>
  </xdr:twoCellAnchor>
  <xdr:twoCellAnchor editAs="oneCell">
    <xdr:from>
      <xdr:col>1</xdr:col>
      <xdr:colOff>497370</xdr:colOff>
      <xdr:row>3</xdr:row>
      <xdr:rowOff>176991</xdr:rowOff>
    </xdr:from>
    <xdr:to>
      <xdr:col>2</xdr:col>
      <xdr:colOff>454025</xdr:colOff>
      <xdr:row>4</xdr:row>
      <xdr:rowOff>341844</xdr:rowOff>
    </xdr:to>
    <xdr:pic>
      <xdr:nvPicPr>
        <xdr:cNvPr id="4" name="Graphic 3">
          <a:extLst>
            <a:ext uri="{FF2B5EF4-FFF2-40B4-BE49-F238E27FC236}">
              <a16:creationId xmlns:a16="http://schemas.microsoft.com/office/drawing/2014/main" id="{114DBBA2-5192-4B3B-BA09-4C087D4125A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640245" y="653241"/>
          <a:ext cx="632930" cy="5553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240196</xdr:colOff>
      <xdr:row>2</xdr:row>
      <xdr:rowOff>99389</xdr:rowOff>
    </xdr:from>
    <xdr:to>
      <xdr:col>3</xdr:col>
      <xdr:colOff>9526</xdr:colOff>
      <xdr:row>6</xdr:row>
      <xdr:rowOff>49695</xdr:rowOff>
    </xdr:to>
    <xdr:sp macro="" textlink="">
      <xdr:nvSpPr>
        <xdr:cNvPr id="2" name="Oval 1">
          <a:extLst>
            <a:ext uri="{FF2B5EF4-FFF2-40B4-BE49-F238E27FC236}">
              <a16:creationId xmlns:a16="http://schemas.microsoft.com/office/drawing/2014/main" id="{811C10F5-165A-4EF4-971F-9C358963395D}"/>
            </a:ext>
          </a:extLst>
        </xdr:cNvPr>
        <xdr:cNvSpPr/>
      </xdr:nvSpPr>
      <xdr:spPr>
        <a:xfrm>
          <a:off x="383071" y="0"/>
          <a:ext cx="969480" cy="954570"/>
        </a:xfrm>
        <a:prstGeom prst="ellipse">
          <a:avLst/>
        </a:prstGeom>
        <a:solidFill>
          <a:schemeClr val="bg1"/>
        </a:solidFill>
        <a:ln w="19050">
          <a:solidFill>
            <a:srgbClr val="013C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438150</xdr:colOff>
      <xdr:row>117</xdr:row>
      <xdr:rowOff>4456</xdr:rowOff>
    </xdr:from>
    <xdr:to>
      <xdr:col>16</xdr:col>
      <xdr:colOff>679561</xdr:colOff>
      <xdr:row>128</xdr:row>
      <xdr:rowOff>3096</xdr:rowOff>
    </xdr:to>
    <xdr:pic>
      <xdr:nvPicPr>
        <xdr:cNvPr id="3" name="Picture 2">
          <a:extLst>
            <a:ext uri="{FF2B5EF4-FFF2-40B4-BE49-F238E27FC236}">
              <a16:creationId xmlns:a16="http://schemas.microsoft.com/office/drawing/2014/main" id="{211DF248-E888-48D4-AD1C-58F3B63CE6EE}"/>
            </a:ext>
          </a:extLst>
        </xdr:cNvPr>
        <xdr:cNvPicPr>
          <a:picLocks noChangeAspect="1"/>
        </xdr:cNvPicPr>
      </xdr:nvPicPr>
      <xdr:blipFill rotWithShape="1">
        <a:blip xmlns:r="http://schemas.openxmlformats.org/officeDocument/2006/relationships" r:embed="rId1"/>
        <a:srcRect l="51663" t="19338" r="11545" b="45196"/>
        <a:stretch/>
      </xdr:blipFill>
      <xdr:spPr>
        <a:xfrm>
          <a:off x="12425168" y="17762175"/>
          <a:ext cx="3527814" cy="1346623"/>
        </a:xfrm>
        <a:prstGeom prst="rect">
          <a:avLst/>
        </a:prstGeom>
      </xdr:spPr>
    </xdr:pic>
    <xdr:clientData/>
  </xdr:twoCellAnchor>
  <xdr:twoCellAnchor editAs="oneCell">
    <xdr:from>
      <xdr:col>1</xdr:col>
      <xdr:colOff>449746</xdr:colOff>
      <xdr:row>3</xdr:row>
      <xdr:rowOff>139560</xdr:rowOff>
    </xdr:from>
    <xdr:to>
      <xdr:col>2</xdr:col>
      <xdr:colOff>339725</xdr:colOff>
      <xdr:row>4</xdr:row>
      <xdr:rowOff>321639</xdr:rowOff>
    </xdr:to>
    <xdr:pic>
      <xdr:nvPicPr>
        <xdr:cNvPr id="4" name="Graphic 3">
          <a:extLst>
            <a:ext uri="{FF2B5EF4-FFF2-40B4-BE49-F238E27FC236}">
              <a16:creationId xmlns:a16="http://schemas.microsoft.com/office/drawing/2014/main" id="{47886B02-B3FF-46DE-A5FE-119ABD70E57E}"/>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592621" y="139560"/>
          <a:ext cx="566254" cy="566254"/>
        </a:xfrm>
        <a:prstGeom prst="rect">
          <a:avLst/>
        </a:prstGeom>
      </xdr:spPr>
    </xdr:pic>
    <xdr:clientData/>
  </xdr:twoCellAnchor>
  <xdr:twoCellAnchor editAs="oneCell">
    <xdr:from>
      <xdr:col>2</xdr:col>
      <xdr:colOff>157369</xdr:colOff>
      <xdr:row>18</xdr:row>
      <xdr:rowOff>57978</xdr:rowOff>
    </xdr:from>
    <xdr:to>
      <xdr:col>8</xdr:col>
      <xdr:colOff>563216</xdr:colOff>
      <xdr:row>42</xdr:row>
      <xdr:rowOff>675</xdr:rowOff>
    </xdr:to>
    <xdr:pic>
      <xdr:nvPicPr>
        <xdr:cNvPr id="8" name="Picture 7">
          <a:extLst>
            <a:ext uri="{FF2B5EF4-FFF2-40B4-BE49-F238E27FC236}">
              <a16:creationId xmlns:a16="http://schemas.microsoft.com/office/drawing/2014/main" id="{34B98FEA-4281-A6D4-BBEC-3892E1A4A8BA}"/>
            </a:ext>
          </a:extLst>
        </xdr:cNvPr>
        <xdr:cNvPicPr>
          <a:picLocks noChangeAspect="1"/>
        </xdr:cNvPicPr>
      </xdr:nvPicPr>
      <xdr:blipFill>
        <a:blip xmlns:r="http://schemas.openxmlformats.org/officeDocument/2006/relationships" r:embed="rId4"/>
        <a:stretch>
          <a:fillRect/>
        </a:stretch>
      </xdr:blipFill>
      <xdr:spPr>
        <a:xfrm>
          <a:off x="977347" y="3652630"/>
          <a:ext cx="6452152" cy="3322002"/>
        </a:xfrm>
        <a:prstGeom prst="rect">
          <a:avLst/>
        </a:prstGeom>
      </xdr:spPr>
    </xdr:pic>
    <xdr:clientData/>
  </xdr:twoCellAnchor>
  <xdr:twoCellAnchor editAs="oneCell">
    <xdr:from>
      <xdr:col>8</xdr:col>
      <xdr:colOff>1010477</xdr:colOff>
      <xdr:row>18</xdr:row>
      <xdr:rowOff>91109</xdr:rowOff>
    </xdr:from>
    <xdr:to>
      <xdr:col>16</xdr:col>
      <xdr:colOff>266875</xdr:colOff>
      <xdr:row>41</xdr:row>
      <xdr:rowOff>107674</xdr:rowOff>
    </xdr:to>
    <xdr:pic>
      <xdr:nvPicPr>
        <xdr:cNvPr id="10" name="Picture 9">
          <a:extLst>
            <a:ext uri="{FF2B5EF4-FFF2-40B4-BE49-F238E27FC236}">
              <a16:creationId xmlns:a16="http://schemas.microsoft.com/office/drawing/2014/main" id="{69C450DB-FE06-5E6B-FB3D-BEE4EBB04A14}"/>
            </a:ext>
          </a:extLst>
        </xdr:cNvPr>
        <xdr:cNvPicPr>
          <a:picLocks noChangeAspect="1"/>
        </xdr:cNvPicPr>
      </xdr:nvPicPr>
      <xdr:blipFill>
        <a:blip xmlns:r="http://schemas.openxmlformats.org/officeDocument/2006/relationships" r:embed="rId5"/>
        <a:stretch>
          <a:fillRect/>
        </a:stretch>
      </xdr:blipFill>
      <xdr:spPr>
        <a:xfrm>
          <a:off x="8067260" y="3685761"/>
          <a:ext cx="6644485" cy="32550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644769</xdr:colOff>
      <xdr:row>56</xdr:row>
      <xdr:rowOff>7327</xdr:rowOff>
    </xdr:from>
    <xdr:to>
      <xdr:col>8</xdr:col>
      <xdr:colOff>491218</xdr:colOff>
      <xdr:row>66</xdr:row>
      <xdr:rowOff>0</xdr:rowOff>
    </xdr:to>
    <xdr:pic>
      <xdr:nvPicPr>
        <xdr:cNvPr id="3" name="Picture 2">
          <a:extLst>
            <a:ext uri="{FF2B5EF4-FFF2-40B4-BE49-F238E27FC236}">
              <a16:creationId xmlns:a16="http://schemas.microsoft.com/office/drawing/2014/main" id="{C2C995F6-2504-459A-B2F0-507A70E78D7D}"/>
            </a:ext>
          </a:extLst>
        </xdr:cNvPr>
        <xdr:cNvPicPr>
          <a:picLocks noChangeAspect="1"/>
        </xdr:cNvPicPr>
      </xdr:nvPicPr>
      <xdr:blipFill rotWithShape="1">
        <a:blip xmlns:r="http://schemas.openxmlformats.org/officeDocument/2006/relationships" r:embed="rId1"/>
        <a:srcRect l="50901" t="19338" r="11545" b="45196"/>
        <a:stretch/>
      </xdr:blipFill>
      <xdr:spPr>
        <a:xfrm>
          <a:off x="5898173" y="8850923"/>
          <a:ext cx="3290103" cy="1458058"/>
        </a:xfrm>
        <a:prstGeom prst="rect">
          <a:avLst/>
        </a:prstGeom>
      </xdr:spPr>
    </xdr:pic>
    <xdr:clientData/>
  </xdr:twoCellAnchor>
  <xdr:twoCellAnchor>
    <xdr:from>
      <xdr:col>2</xdr:col>
      <xdr:colOff>142875</xdr:colOff>
      <xdr:row>2</xdr:row>
      <xdr:rowOff>104775</xdr:rowOff>
    </xdr:from>
    <xdr:to>
      <xdr:col>2</xdr:col>
      <xdr:colOff>1131405</xdr:colOff>
      <xdr:row>6</xdr:row>
      <xdr:rowOff>55081</xdr:rowOff>
    </xdr:to>
    <xdr:sp macro="" textlink="">
      <xdr:nvSpPr>
        <xdr:cNvPr id="6" name="Oval 5">
          <a:extLst>
            <a:ext uri="{FF2B5EF4-FFF2-40B4-BE49-F238E27FC236}">
              <a16:creationId xmlns:a16="http://schemas.microsoft.com/office/drawing/2014/main" id="{DC083399-C67E-4B5B-A2D9-AD92C1989C0C}"/>
            </a:ext>
          </a:extLst>
        </xdr:cNvPr>
        <xdr:cNvSpPr/>
      </xdr:nvSpPr>
      <xdr:spPr>
        <a:xfrm>
          <a:off x="1619250" y="428625"/>
          <a:ext cx="988530" cy="1007581"/>
        </a:xfrm>
        <a:prstGeom prst="ellipse">
          <a:avLst/>
        </a:prstGeom>
        <a:solidFill>
          <a:schemeClr val="bg1"/>
        </a:solidFill>
        <a:ln w="19050">
          <a:solidFill>
            <a:srgbClr val="013C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2</xdr:col>
      <xdr:colOff>331305</xdr:colOff>
      <xdr:row>3</xdr:row>
      <xdr:rowOff>205411</xdr:rowOff>
    </xdr:from>
    <xdr:to>
      <xdr:col>2</xdr:col>
      <xdr:colOff>938834</xdr:colOff>
      <xdr:row>4</xdr:row>
      <xdr:rowOff>357323</xdr:rowOff>
    </xdr:to>
    <xdr:pic>
      <xdr:nvPicPr>
        <xdr:cNvPr id="7" name="Graphic 6">
          <a:extLst>
            <a:ext uri="{FF2B5EF4-FFF2-40B4-BE49-F238E27FC236}">
              <a16:creationId xmlns:a16="http://schemas.microsoft.com/office/drawing/2014/main" id="{6BC5FB72-44E1-4BD5-A03E-4DB3E1530F9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807680" y="681661"/>
          <a:ext cx="607529" cy="5424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240196</xdr:colOff>
      <xdr:row>2</xdr:row>
      <xdr:rowOff>99389</xdr:rowOff>
    </xdr:from>
    <xdr:to>
      <xdr:col>3</xdr:col>
      <xdr:colOff>9526</xdr:colOff>
      <xdr:row>6</xdr:row>
      <xdr:rowOff>49695</xdr:rowOff>
    </xdr:to>
    <xdr:sp macro="" textlink="">
      <xdr:nvSpPr>
        <xdr:cNvPr id="2" name="Oval 1">
          <a:extLst>
            <a:ext uri="{FF2B5EF4-FFF2-40B4-BE49-F238E27FC236}">
              <a16:creationId xmlns:a16="http://schemas.microsoft.com/office/drawing/2014/main" id="{A9E44F59-8588-406B-B595-A1268864E040}"/>
            </a:ext>
          </a:extLst>
        </xdr:cNvPr>
        <xdr:cNvSpPr/>
      </xdr:nvSpPr>
      <xdr:spPr>
        <a:xfrm>
          <a:off x="383071" y="423239"/>
          <a:ext cx="969480" cy="1007581"/>
        </a:xfrm>
        <a:prstGeom prst="ellipse">
          <a:avLst/>
        </a:prstGeom>
        <a:solidFill>
          <a:schemeClr val="bg1"/>
        </a:solidFill>
        <a:ln w="19050">
          <a:solidFill>
            <a:srgbClr val="013C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10</xdr:col>
      <xdr:colOff>9525</xdr:colOff>
      <xdr:row>73</xdr:row>
      <xdr:rowOff>0</xdr:rowOff>
    </xdr:from>
    <xdr:to>
      <xdr:col>14</xdr:col>
      <xdr:colOff>672193</xdr:colOff>
      <xdr:row>80</xdr:row>
      <xdr:rowOff>141515</xdr:rowOff>
    </xdr:to>
    <xdr:pic>
      <xdr:nvPicPr>
        <xdr:cNvPr id="3" name="Picture 2">
          <a:extLst>
            <a:ext uri="{FF2B5EF4-FFF2-40B4-BE49-F238E27FC236}">
              <a16:creationId xmlns:a16="http://schemas.microsoft.com/office/drawing/2014/main" id="{F8B61F72-5AEB-4116-8B32-AA7A87AEB7A5}"/>
            </a:ext>
          </a:extLst>
        </xdr:cNvPr>
        <xdr:cNvPicPr>
          <a:picLocks noChangeAspect="1"/>
        </xdr:cNvPicPr>
      </xdr:nvPicPr>
      <xdr:blipFill rotWithShape="1">
        <a:blip xmlns:r="http://schemas.openxmlformats.org/officeDocument/2006/relationships" r:embed="rId1"/>
        <a:srcRect l="51663" t="19338" r="11545" b="45196"/>
        <a:stretch/>
      </xdr:blipFill>
      <xdr:spPr>
        <a:xfrm>
          <a:off x="8105775" y="5429250"/>
          <a:ext cx="3367768" cy="1141640"/>
        </a:xfrm>
        <a:prstGeom prst="rect">
          <a:avLst/>
        </a:prstGeom>
      </xdr:spPr>
    </xdr:pic>
    <xdr:clientData/>
  </xdr:twoCellAnchor>
  <xdr:twoCellAnchor editAs="oneCell">
    <xdr:from>
      <xdr:col>1</xdr:col>
      <xdr:colOff>421171</xdr:colOff>
      <xdr:row>3</xdr:row>
      <xdr:rowOff>185601</xdr:rowOff>
    </xdr:from>
    <xdr:to>
      <xdr:col>2</xdr:col>
      <xdr:colOff>358775</xdr:colOff>
      <xdr:row>4</xdr:row>
      <xdr:rowOff>340688</xdr:rowOff>
    </xdr:to>
    <xdr:pic>
      <xdr:nvPicPr>
        <xdr:cNvPr id="6" name="Graphic 5">
          <a:extLst>
            <a:ext uri="{FF2B5EF4-FFF2-40B4-BE49-F238E27FC236}">
              <a16:creationId xmlns:a16="http://schemas.microsoft.com/office/drawing/2014/main" id="{FEF14B1C-A7CD-A9E4-392A-AC5B71ACCC8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564046" y="661851"/>
          <a:ext cx="607529" cy="54243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644769</xdr:colOff>
      <xdr:row>488</xdr:row>
      <xdr:rowOff>25978</xdr:rowOff>
    </xdr:from>
    <xdr:to>
      <xdr:col>8</xdr:col>
      <xdr:colOff>491218</xdr:colOff>
      <xdr:row>498</xdr:row>
      <xdr:rowOff>1</xdr:rowOff>
    </xdr:to>
    <xdr:pic>
      <xdr:nvPicPr>
        <xdr:cNvPr id="2" name="Picture 1">
          <a:extLst>
            <a:ext uri="{FF2B5EF4-FFF2-40B4-BE49-F238E27FC236}">
              <a16:creationId xmlns:a16="http://schemas.microsoft.com/office/drawing/2014/main" id="{213F74CF-F4B9-4CE4-8DE0-8746ED619AD9}"/>
            </a:ext>
          </a:extLst>
        </xdr:cNvPr>
        <xdr:cNvPicPr>
          <a:picLocks noChangeAspect="1"/>
        </xdr:cNvPicPr>
      </xdr:nvPicPr>
      <xdr:blipFill rotWithShape="1">
        <a:blip xmlns:r="http://schemas.openxmlformats.org/officeDocument/2006/relationships" r:embed="rId1"/>
        <a:srcRect l="50901" t="19338" r="11545" b="45196"/>
        <a:stretch/>
      </xdr:blipFill>
      <xdr:spPr>
        <a:xfrm>
          <a:off x="5950194" y="58966678"/>
          <a:ext cx="4075549" cy="1402773"/>
        </a:xfrm>
        <a:prstGeom prst="rect">
          <a:avLst/>
        </a:prstGeom>
      </xdr:spPr>
    </xdr:pic>
    <xdr:clientData/>
  </xdr:twoCellAnchor>
  <xdr:twoCellAnchor>
    <xdr:from>
      <xdr:col>2</xdr:col>
      <xdr:colOff>142875</xdr:colOff>
      <xdr:row>2</xdr:row>
      <xdr:rowOff>104775</xdr:rowOff>
    </xdr:from>
    <xdr:to>
      <xdr:col>2</xdr:col>
      <xdr:colOff>1131405</xdr:colOff>
      <xdr:row>6</xdr:row>
      <xdr:rowOff>55081</xdr:rowOff>
    </xdr:to>
    <xdr:sp macro="" textlink="">
      <xdr:nvSpPr>
        <xdr:cNvPr id="3" name="Oval 2">
          <a:extLst>
            <a:ext uri="{FF2B5EF4-FFF2-40B4-BE49-F238E27FC236}">
              <a16:creationId xmlns:a16="http://schemas.microsoft.com/office/drawing/2014/main" id="{AC500A43-227E-44C5-9239-39254903335C}"/>
            </a:ext>
          </a:extLst>
        </xdr:cNvPr>
        <xdr:cNvSpPr/>
      </xdr:nvSpPr>
      <xdr:spPr>
        <a:xfrm>
          <a:off x="876300" y="428625"/>
          <a:ext cx="988530" cy="1007581"/>
        </a:xfrm>
        <a:prstGeom prst="ellipse">
          <a:avLst/>
        </a:prstGeom>
        <a:solidFill>
          <a:schemeClr val="bg1"/>
        </a:solidFill>
        <a:ln w="19050">
          <a:solidFill>
            <a:srgbClr val="013C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2</xdr:col>
      <xdr:colOff>331305</xdr:colOff>
      <xdr:row>3</xdr:row>
      <xdr:rowOff>205410</xdr:rowOff>
    </xdr:from>
    <xdr:to>
      <xdr:col>2</xdr:col>
      <xdr:colOff>948359</xdr:colOff>
      <xdr:row>5</xdr:row>
      <xdr:rowOff>451</xdr:rowOff>
    </xdr:to>
    <xdr:pic>
      <xdr:nvPicPr>
        <xdr:cNvPr id="4" name="Graphic 3">
          <a:extLst>
            <a:ext uri="{FF2B5EF4-FFF2-40B4-BE49-F238E27FC236}">
              <a16:creationId xmlns:a16="http://schemas.microsoft.com/office/drawing/2014/main" id="{F9DC9516-79A4-4071-B570-29078BEFE98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64730" y="681660"/>
          <a:ext cx="617054" cy="543312"/>
        </a:xfrm>
        <a:prstGeom prst="rect">
          <a:avLst/>
        </a:prstGeom>
      </xdr:spPr>
    </xdr:pic>
    <xdr:clientData/>
  </xdr:twoCellAnchor>
  <xdr:twoCellAnchor>
    <xdr:from>
      <xdr:col>2</xdr:col>
      <xdr:colOff>172163</xdr:colOff>
      <xdr:row>235</xdr:row>
      <xdr:rowOff>79950</xdr:rowOff>
    </xdr:from>
    <xdr:to>
      <xdr:col>2</xdr:col>
      <xdr:colOff>1205205</xdr:colOff>
      <xdr:row>239</xdr:row>
      <xdr:rowOff>30256</xdr:rowOff>
    </xdr:to>
    <xdr:sp macro="" textlink="">
      <xdr:nvSpPr>
        <xdr:cNvPr id="5" name="Oval 4">
          <a:extLst>
            <a:ext uri="{FF2B5EF4-FFF2-40B4-BE49-F238E27FC236}">
              <a16:creationId xmlns:a16="http://schemas.microsoft.com/office/drawing/2014/main" id="{B3892BC8-582F-4A7D-9941-3235E6DB6ED5}"/>
            </a:ext>
          </a:extLst>
        </xdr:cNvPr>
        <xdr:cNvSpPr/>
      </xdr:nvSpPr>
      <xdr:spPr>
        <a:xfrm>
          <a:off x="910836" y="32503828"/>
          <a:ext cx="1033042" cy="999999"/>
        </a:xfrm>
        <a:prstGeom prst="ellipse">
          <a:avLst/>
        </a:prstGeom>
        <a:solidFill>
          <a:schemeClr val="bg1"/>
        </a:solidFill>
        <a:ln w="19050">
          <a:solidFill>
            <a:srgbClr val="013C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2</xdr:col>
      <xdr:colOff>360570</xdr:colOff>
      <xdr:row>236</xdr:row>
      <xdr:rowOff>107161</xdr:rowOff>
    </xdr:from>
    <xdr:to>
      <xdr:col>2</xdr:col>
      <xdr:colOff>970431</xdr:colOff>
      <xdr:row>238</xdr:row>
      <xdr:rowOff>648</xdr:rowOff>
    </xdr:to>
    <xdr:pic>
      <xdr:nvPicPr>
        <xdr:cNvPr id="6" name="Graphic 5">
          <a:extLst>
            <a:ext uri="{FF2B5EF4-FFF2-40B4-BE49-F238E27FC236}">
              <a16:creationId xmlns:a16="http://schemas.microsoft.com/office/drawing/2014/main" id="{C79B7C79-3230-4E33-86A9-C7C73440736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99243" y="32676829"/>
          <a:ext cx="609861" cy="641880"/>
        </a:xfrm>
        <a:prstGeom prst="rect">
          <a:avLst/>
        </a:prstGeom>
      </xdr:spPr>
    </xdr:pic>
    <xdr:clientData/>
  </xdr:twoCellAnchor>
  <xdr:twoCellAnchor editAs="oneCell">
    <xdr:from>
      <xdr:col>2</xdr:col>
      <xdr:colOff>0</xdr:colOff>
      <xdr:row>267</xdr:row>
      <xdr:rowOff>0</xdr:rowOff>
    </xdr:from>
    <xdr:to>
      <xdr:col>7</xdr:col>
      <xdr:colOff>680357</xdr:colOff>
      <xdr:row>279</xdr:row>
      <xdr:rowOff>4062</xdr:rowOff>
    </xdr:to>
    <xdr:pic>
      <xdr:nvPicPr>
        <xdr:cNvPr id="15" name="Picture 14">
          <a:extLst>
            <a:ext uri="{FF2B5EF4-FFF2-40B4-BE49-F238E27FC236}">
              <a16:creationId xmlns:a16="http://schemas.microsoft.com/office/drawing/2014/main" id="{A5905D01-2D58-6777-7D96-8A5B01118F9D}"/>
            </a:ext>
          </a:extLst>
        </xdr:cNvPr>
        <xdr:cNvPicPr>
          <a:picLocks noChangeAspect="1"/>
        </xdr:cNvPicPr>
      </xdr:nvPicPr>
      <xdr:blipFill>
        <a:blip xmlns:r="http://schemas.openxmlformats.org/officeDocument/2006/relationships" r:embed="rId4"/>
        <a:stretch>
          <a:fillRect/>
        </a:stretch>
      </xdr:blipFill>
      <xdr:spPr>
        <a:xfrm>
          <a:off x="738673" y="37691786"/>
          <a:ext cx="7551965" cy="1753553"/>
        </a:xfrm>
        <a:prstGeom prst="rect">
          <a:avLst/>
        </a:prstGeom>
      </xdr:spPr>
    </xdr:pic>
    <xdr:clientData/>
  </xdr:twoCellAnchor>
  <xdr:twoCellAnchor editAs="oneCell">
    <xdr:from>
      <xdr:col>2</xdr:col>
      <xdr:colOff>0</xdr:colOff>
      <xdr:row>359</xdr:row>
      <xdr:rowOff>0</xdr:rowOff>
    </xdr:from>
    <xdr:to>
      <xdr:col>6</xdr:col>
      <xdr:colOff>5744</xdr:colOff>
      <xdr:row>390</xdr:row>
      <xdr:rowOff>101653</xdr:rowOff>
    </xdr:to>
    <xdr:pic>
      <xdr:nvPicPr>
        <xdr:cNvPr id="16" name="Picture 15">
          <a:extLst>
            <a:ext uri="{FF2B5EF4-FFF2-40B4-BE49-F238E27FC236}">
              <a16:creationId xmlns:a16="http://schemas.microsoft.com/office/drawing/2014/main" id="{F7024336-7711-64A1-F7B8-0BC35271692E}"/>
            </a:ext>
          </a:extLst>
        </xdr:cNvPr>
        <xdr:cNvPicPr>
          <a:picLocks noChangeAspect="1"/>
        </xdr:cNvPicPr>
      </xdr:nvPicPr>
      <xdr:blipFill>
        <a:blip xmlns:r="http://schemas.openxmlformats.org/officeDocument/2006/relationships" r:embed="rId5"/>
        <a:stretch>
          <a:fillRect/>
        </a:stretch>
      </xdr:blipFill>
      <xdr:spPr>
        <a:xfrm>
          <a:off x="738673" y="51376684"/>
          <a:ext cx="5992887" cy="4621169"/>
        </a:xfrm>
        <a:prstGeom prst="rect">
          <a:avLst/>
        </a:prstGeom>
      </xdr:spPr>
    </xdr:pic>
    <xdr:clientData/>
  </xdr:twoCellAnchor>
  <xdr:twoCellAnchor editAs="oneCell">
    <xdr:from>
      <xdr:col>1</xdr:col>
      <xdr:colOff>593480</xdr:colOff>
      <xdr:row>310</xdr:row>
      <xdr:rowOff>0</xdr:rowOff>
    </xdr:from>
    <xdr:to>
      <xdr:col>7</xdr:col>
      <xdr:colOff>560541</xdr:colOff>
      <xdr:row>334</xdr:row>
      <xdr:rowOff>73269</xdr:rowOff>
    </xdr:to>
    <xdr:pic>
      <xdr:nvPicPr>
        <xdr:cNvPr id="12" name="Picture 11">
          <a:extLst>
            <a:ext uri="{FF2B5EF4-FFF2-40B4-BE49-F238E27FC236}">
              <a16:creationId xmlns:a16="http://schemas.microsoft.com/office/drawing/2014/main" id="{5C4964D1-B935-4869-90CD-736792215AF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40018" y="44679577"/>
          <a:ext cx="7425869" cy="3590192"/>
        </a:xfrm>
        <a:prstGeom prst="rect">
          <a:avLst/>
        </a:prstGeom>
      </xdr:spPr>
    </xdr:pic>
    <xdr:clientData/>
  </xdr:twoCellAnchor>
  <xdr:twoCellAnchor editAs="oneCell">
    <xdr:from>
      <xdr:col>2</xdr:col>
      <xdr:colOff>80596</xdr:colOff>
      <xdr:row>435</xdr:row>
      <xdr:rowOff>73270</xdr:rowOff>
    </xdr:from>
    <xdr:to>
      <xdr:col>7</xdr:col>
      <xdr:colOff>987669</xdr:colOff>
      <xdr:row>484</xdr:row>
      <xdr:rowOff>1392</xdr:rowOff>
    </xdr:to>
    <xdr:pic>
      <xdr:nvPicPr>
        <xdr:cNvPr id="14" name="Picture 13">
          <a:extLst>
            <a:ext uri="{FF2B5EF4-FFF2-40B4-BE49-F238E27FC236}">
              <a16:creationId xmlns:a16="http://schemas.microsoft.com/office/drawing/2014/main" id="{0A69A597-7F6E-6E81-4785-8EAABE76E73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20615" y="63224020"/>
          <a:ext cx="7772400" cy="7108507"/>
        </a:xfrm>
        <a:prstGeom prst="rect">
          <a:avLst/>
        </a:prstGeom>
      </xdr:spPr>
    </xdr:pic>
    <xdr:clientData/>
  </xdr:twoCellAnchor>
  <xdr:twoCellAnchor editAs="oneCell">
    <xdr:from>
      <xdr:col>2</xdr:col>
      <xdr:colOff>1</xdr:colOff>
      <xdr:row>196</xdr:row>
      <xdr:rowOff>0</xdr:rowOff>
    </xdr:from>
    <xdr:to>
      <xdr:col>4</xdr:col>
      <xdr:colOff>842596</xdr:colOff>
      <xdr:row>230</xdr:row>
      <xdr:rowOff>46175</xdr:rowOff>
    </xdr:to>
    <xdr:pic>
      <xdr:nvPicPr>
        <xdr:cNvPr id="8" name="Picture 7">
          <a:extLst>
            <a:ext uri="{FF2B5EF4-FFF2-40B4-BE49-F238E27FC236}">
              <a16:creationId xmlns:a16="http://schemas.microsoft.com/office/drawing/2014/main" id="{6D79D403-4722-350E-75E4-F1D3D9D5494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40020" y="29358981"/>
          <a:ext cx="4007826" cy="5028482"/>
        </a:xfrm>
        <a:prstGeom prst="rect">
          <a:avLst/>
        </a:prstGeom>
      </xdr:spPr>
    </xdr:pic>
    <xdr:clientData/>
  </xdr:twoCellAnchor>
  <xdr:twoCellAnchor editAs="oneCell">
    <xdr:from>
      <xdr:col>4</xdr:col>
      <xdr:colOff>740019</xdr:colOff>
      <xdr:row>196</xdr:row>
      <xdr:rowOff>124558</xdr:rowOff>
    </xdr:from>
    <xdr:to>
      <xdr:col>7</xdr:col>
      <xdr:colOff>1480038</xdr:colOff>
      <xdr:row>232</xdr:row>
      <xdr:rowOff>13001</xdr:rowOff>
    </xdr:to>
    <xdr:pic>
      <xdr:nvPicPr>
        <xdr:cNvPr id="18" name="Picture 17">
          <a:extLst>
            <a:ext uri="{FF2B5EF4-FFF2-40B4-BE49-F238E27FC236}">
              <a16:creationId xmlns:a16="http://schemas.microsoft.com/office/drawing/2014/main" id="{890F64EC-39FF-683E-B37C-E44DF75C538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45269" y="29483539"/>
          <a:ext cx="4440115" cy="516382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240195</xdr:colOff>
      <xdr:row>2</xdr:row>
      <xdr:rowOff>99389</xdr:rowOff>
    </xdr:from>
    <xdr:to>
      <xdr:col>2</xdr:col>
      <xdr:colOff>563217</xdr:colOff>
      <xdr:row>6</xdr:row>
      <xdr:rowOff>49695</xdr:rowOff>
    </xdr:to>
    <xdr:sp macro="" textlink="">
      <xdr:nvSpPr>
        <xdr:cNvPr id="2" name="Oval 1">
          <a:extLst>
            <a:ext uri="{FF2B5EF4-FFF2-40B4-BE49-F238E27FC236}">
              <a16:creationId xmlns:a16="http://schemas.microsoft.com/office/drawing/2014/main" id="{B19DEE75-7FF3-4E9B-83AB-1DEC8F992C1D}"/>
            </a:ext>
          </a:extLst>
        </xdr:cNvPr>
        <xdr:cNvSpPr/>
      </xdr:nvSpPr>
      <xdr:spPr>
        <a:xfrm>
          <a:off x="383070" y="385139"/>
          <a:ext cx="961197" cy="521806"/>
        </a:xfrm>
        <a:prstGeom prst="ellipse">
          <a:avLst/>
        </a:prstGeom>
        <a:solidFill>
          <a:schemeClr val="bg1"/>
        </a:solidFill>
        <a:ln w="19050">
          <a:solidFill>
            <a:srgbClr val="013C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21</xdr:col>
      <xdr:colOff>496957</xdr:colOff>
      <xdr:row>30</xdr:row>
      <xdr:rowOff>133350</xdr:rowOff>
    </xdr:from>
    <xdr:to>
      <xdr:col>25</xdr:col>
      <xdr:colOff>672193</xdr:colOff>
      <xdr:row>42</xdr:row>
      <xdr:rowOff>0</xdr:rowOff>
    </xdr:to>
    <xdr:pic>
      <xdr:nvPicPr>
        <xdr:cNvPr id="3" name="Picture 2">
          <a:extLst>
            <a:ext uri="{FF2B5EF4-FFF2-40B4-BE49-F238E27FC236}">
              <a16:creationId xmlns:a16="http://schemas.microsoft.com/office/drawing/2014/main" id="{6E766846-0834-449E-BA04-A5C2010CBC84}"/>
            </a:ext>
          </a:extLst>
        </xdr:cNvPr>
        <xdr:cNvPicPr>
          <a:picLocks noChangeAspect="1"/>
        </xdr:cNvPicPr>
      </xdr:nvPicPr>
      <xdr:blipFill rotWithShape="1">
        <a:blip xmlns:r="http://schemas.openxmlformats.org/officeDocument/2006/relationships" r:embed="rId1"/>
        <a:srcRect l="50901" t="19338" r="11545" b="45196"/>
        <a:stretch/>
      </xdr:blipFill>
      <xdr:spPr>
        <a:xfrm>
          <a:off x="14879707" y="4419600"/>
          <a:ext cx="2804136" cy="1581150"/>
        </a:xfrm>
        <a:prstGeom prst="rect">
          <a:avLst/>
        </a:prstGeom>
      </xdr:spPr>
    </xdr:pic>
    <xdr:clientData/>
  </xdr:twoCellAnchor>
  <xdr:oneCellAnchor>
    <xdr:from>
      <xdr:col>1</xdr:col>
      <xdr:colOff>497370</xdr:colOff>
      <xdr:row>3</xdr:row>
      <xdr:rowOff>176991</xdr:rowOff>
    </xdr:from>
    <xdr:ext cx="626580" cy="555378"/>
    <xdr:pic>
      <xdr:nvPicPr>
        <xdr:cNvPr id="4" name="Graphic 3">
          <a:extLst>
            <a:ext uri="{FF2B5EF4-FFF2-40B4-BE49-F238E27FC236}">
              <a16:creationId xmlns:a16="http://schemas.microsoft.com/office/drawing/2014/main" id="{436DD115-55A1-4DDF-8865-9E2614472428}"/>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640245" y="567516"/>
          <a:ext cx="626580" cy="555378"/>
        </a:xfrm>
        <a:prstGeom prst="rect">
          <a:avLst/>
        </a:prstGeom>
      </xdr:spPr>
    </xdr:pic>
    <xdr:clientData/>
  </xdr:oneCellAnchor>
</xdr:wsDr>
</file>

<file path=xl/theme/theme1.xml><?xml version="1.0" encoding="utf-8"?>
<a:theme xmlns:a="http://schemas.openxmlformats.org/drawingml/2006/main" name="Office Theme">
  <a:themeElements>
    <a:clrScheme name="Cromwell">
      <a:dk1>
        <a:srgbClr val="003B5C"/>
      </a:dk1>
      <a:lt1>
        <a:sysClr val="window" lastClr="FFFFFF"/>
      </a:lt1>
      <a:dk2>
        <a:srgbClr val="003B5C"/>
      </a:dk2>
      <a:lt2>
        <a:srgbClr val="E7E6E6"/>
      </a:lt2>
      <a:accent1>
        <a:srgbClr val="0063A8"/>
      </a:accent1>
      <a:accent2>
        <a:srgbClr val="003B5C"/>
      </a:accent2>
      <a:accent3>
        <a:srgbClr val="71C5E8"/>
      </a:accent3>
      <a:accent4>
        <a:srgbClr val="92D050"/>
      </a:accent4>
      <a:accent5>
        <a:srgbClr val="71C5E8"/>
      </a:accent5>
      <a:accent6>
        <a:srgbClr val="31AAFF"/>
      </a:accent6>
      <a:hlink>
        <a:srgbClr val="71C5E8"/>
      </a:hlink>
      <a:folHlink>
        <a:srgbClr val="0063A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Cromwell">
    <a:dk1>
      <a:srgbClr val="003B5C"/>
    </a:dk1>
    <a:lt1>
      <a:sysClr val="window" lastClr="FFFFFF"/>
    </a:lt1>
    <a:dk2>
      <a:srgbClr val="003B5C"/>
    </a:dk2>
    <a:lt2>
      <a:srgbClr val="E7E6E6"/>
    </a:lt2>
    <a:accent1>
      <a:srgbClr val="0063A8"/>
    </a:accent1>
    <a:accent2>
      <a:srgbClr val="003B5C"/>
    </a:accent2>
    <a:accent3>
      <a:srgbClr val="71C5E8"/>
    </a:accent3>
    <a:accent4>
      <a:srgbClr val="92D050"/>
    </a:accent4>
    <a:accent5>
      <a:srgbClr val="71C5E8"/>
    </a:accent5>
    <a:accent6>
      <a:srgbClr val="31AAFF"/>
    </a:accent6>
    <a:hlink>
      <a:srgbClr val="71C5E8"/>
    </a:hlink>
    <a:folHlink>
      <a:srgbClr val="0063A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6" Type="http://schemas.openxmlformats.org/officeDocument/2006/relationships/hyperlink" Target="https://www.cromwellpropertygroup.com/sustainability/policy" TargetMode="External"/><Relationship Id="rId21" Type="http://schemas.openxmlformats.org/officeDocument/2006/relationships/hyperlink" Target="https://www.cromwellpropertygroup.com/sustainability/policy" TargetMode="External"/><Relationship Id="rId34" Type="http://schemas.openxmlformats.org/officeDocument/2006/relationships/hyperlink" Target="https://www.cromwellpropertygroup.com/sustainability/reports" TargetMode="External"/><Relationship Id="rId42" Type="http://schemas.openxmlformats.org/officeDocument/2006/relationships/hyperlink" Target="https://www.cromwellpropertygroup.com/sustainability/reports" TargetMode="External"/><Relationship Id="rId47" Type="http://schemas.openxmlformats.org/officeDocument/2006/relationships/hyperlink" Target="https://www.cromwellpropertygroup.com/securityholder-centre" TargetMode="External"/><Relationship Id="rId50" Type="http://schemas.openxmlformats.org/officeDocument/2006/relationships/hyperlink" Target="https://www.cromwellpropertygroup.com/sustainability/reports" TargetMode="External"/><Relationship Id="rId55" Type="http://schemas.openxmlformats.org/officeDocument/2006/relationships/hyperlink" Target="https://www.cromwellpropertygroup.com/sustainability/reports" TargetMode="External"/><Relationship Id="rId63" Type="http://schemas.openxmlformats.org/officeDocument/2006/relationships/hyperlink" Target="https://www.cromwellpropertygroup.com/sustainability/reports" TargetMode="External"/><Relationship Id="rId7" Type="http://schemas.openxmlformats.org/officeDocument/2006/relationships/hyperlink" Target="website:%20Board%20of%20Directors%20-%20Dr%20Gary%20Weiss%20AM" TargetMode="External"/><Relationship Id="rId2" Type="http://schemas.openxmlformats.org/officeDocument/2006/relationships/hyperlink" Target="https://www.cromwellpropertygroup.com/about" TargetMode="External"/><Relationship Id="rId16" Type="http://schemas.openxmlformats.org/officeDocument/2006/relationships/hyperlink" Target="https://www.cromwellpropertygroup.com/securityholder-centre/corporate-governance" TargetMode="External"/><Relationship Id="rId29" Type="http://schemas.openxmlformats.org/officeDocument/2006/relationships/hyperlink" Target="https://www.cromwellpropertygroup.com/sustainability/reports" TargetMode="External"/><Relationship Id="rId11" Type="http://schemas.openxmlformats.org/officeDocument/2006/relationships/hyperlink" Target="https://www.cromwellpropertygroup.com/about/board-of-directors" TargetMode="External"/><Relationship Id="rId24" Type="http://schemas.openxmlformats.org/officeDocument/2006/relationships/hyperlink" Target="https://www.cromwellpropertygroup.com/securityholder-centre/corporate-governance" TargetMode="External"/><Relationship Id="rId32" Type="http://schemas.openxmlformats.org/officeDocument/2006/relationships/hyperlink" Target="https://www.cromwellpropertygroup.com/sustainability/reports" TargetMode="External"/><Relationship Id="rId37" Type="http://schemas.openxmlformats.org/officeDocument/2006/relationships/hyperlink" Target="https://www.cromwellpropertygroup.com/sustainability/reports" TargetMode="External"/><Relationship Id="rId40" Type="http://schemas.openxmlformats.org/officeDocument/2006/relationships/hyperlink" Target="https://www.cromwellpropertygroup.com/sustainability/reports" TargetMode="External"/><Relationship Id="rId45" Type="http://schemas.openxmlformats.org/officeDocument/2006/relationships/hyperlink" Target="https://www.cromwellpropertygroup.com/sustainability/reports" TargetMode="External"/><Relationship Id="rId53" Type="http://schemas.openxmlformats.org/officeDocument/2006/relationships/hyperlink" Target="https://www.cromwellpropertygroup.com/sustainability/reports" TargetMode="External"/><Relationship Id="rId58" Type="http://schemas.openxmlformats.org/officeDocument/2006/relationships/hyperlink" Target="../../../../local_Julian.Loh/INetCache/AppData/Local/Microsoft/Windows/INetCache/Content.Outlook/AppData/Local/Microsoft/Windows/INetCache/kimberly.gillmore/AppData/AppData/AppData/AppData/AppData/Roaming/Microsoft/Excel/Annual%20Report%202022,%20Climate-related%20financial%20disclosure,%20pp%2028-29" TargetMode="External"/><Relationship Id="rId66" Type="http://schemas.openxmlformats.org/officeDocument/2006/relationships/printerSettings" Target="../printerSettings/printerSettings11.bin"/><Relationship Id="rId5" Type="http://schemas.openxmlformats.org/officeDocument/2006/relationships/hyperlink" Target="https://www.cromwellpropertygroup.com/about/board-of-directors" TargetMode="External"/><Relationship Id="rId61" Type="http://schemas.openxmlformats.org/officeDocument/2006/relationships/hyperlink" Target="https://www.cromwellpropertygroup.com/sustainability/reports" TargetMode="External"/><Relationship Id="rId19" Type="http://schemas.openxmlformats.org/officeDocument/2006/relationships/hyperlink" Target="https://www.cromwellpropertygroup.com/sustainability/policy" TargetMode="External"/><Relationship Id="rId14" Type="http://schemas.openxmlformats.org/officeDocument/2006/relationships/hyperlink" Target="https://www.cromwellpropertygroup.com/securityholder-centre/corporate-governance" TargetMode="External"/><Relationship Id="rId22" Type="http://schemas.openxmlformats.org/officeDocument/2006/relationships/hyperlink" Target="https://www.cromwellpropertygroup.com/securityholder-centre/corporate-governance" TargetMode="External"/><Relationship Id="rId27" Type="http://schemas.openxmlformats.org/officeDocument/2006/relationships/hyperlink" Target="https://www.cromwellpropertygroup.com/securityholder-centre/corporate-governance" TargetMode="External"/><Relationship Id="rId30" Type="http://schemas.openxmlformats.org/officeDocument/2006/relationships/hyperlink" Target="https://www.cromwellpropertygroup.com/sustainability/reports" TargetMode="External"/><Relationship Id="rId35" Type="http://schemas.openxmlformats.org/officeDocument/2006/relationships/hyperlink" Target="https://www.cromwellpropertygroup.com/sustainability/reports" TargetMode="External"/><Relationship Id="rId43" Type="http://schemas.openxmlformats.org/officeDocument/2006/relationships/hyperlink" Target="https://www.cromwellpropertygroup.com/securityholder-centre" TargetMode="External"/><Relationship Id="rId48" Type="http://schemas.openxmlformats.org/officeDocument/2006/relationships/hyperlink" Target="https://www.cromwellpropertygroup.com/sustainability/reports" TargetMode="External"/><Relationship Id="rId56" Type="http://schemas.openxmlformats.org/officeDocument/2006/relationships/hyperlink" Target="../../../../local_Julian.Loh/INetCache/AppData/Local/Microsoft/Windows/INetCache/Content.Outlook/AppData/Local/Microsoft/Windows/INetCache/kimberly.gillmore/AppData/AppData/AppData/AppData/AppData/Roaming/Microsoft/Excel/ESG%20Report%202022,%20What%20matters%20most%20Environmental%20management,%20p%208%253B%20Buildings%20people%20want%20to%20be%20in,%20pp%2017-18" TargetMode="External"/><Relationship Id="rId64" Type="http://schemas.openxmlformats.org/officeDocument/2006/relationships/hyperlink" Target="https://www.cromwellpropertygroup.com/esg/social/" TargetMode="External"/><Relationship Id="rId8" Type="http://schemas.openxmlformats.org/officeDocument/2006/relationships/hyperlink" Target="https://www.cromwellpropertygroup.com/securityholder-centre/corporate-governance" TargetMode="External"/><Relationship Id="rId51" Type="http://schemas.openxmlformats.org/officeDocument/2006/relationships/hyperlink" Target="https://www.cromwellpropertygroup.com/sustainability/reports" TargetMode="External"/><Relationship Id="rId3" Type="http://schemas.openxmlformats.org/officeDocument/2006/relationships/hyperlink" Target="https://www.cromwellpropertygroup.com/sustainability/sustainability-disclosures" TargetMode="External"/><Relationship Id="rId12" Type="http://schemas.openxmlformats.org/officeDocument/2006/relationships/hyperlink" Target="https://www.cromwellpropertygroup.com/securityholder-centre/corporate-governance" TargetMode="External"/><Relationship Id="rId17" Type="http://schemas.openxmlformats.org/officeDocument/2006/relationships/hyperlink" Target="https://www.cromwellpropertygroup.com/securityholder-centre/corporate-governance" TargetMode="External"/><Relationship Id="rId25" Type="http://schemas.openxmlformats.org/officeDocument/2006/relationships/hyperlink" Target="https://www.cromwellpropertygroup.com/sustainability/policy" TargetMode="External"/><Relationship Id="rId33" Type="http://schemas.openxmlformats.org/officeDocument/2006/relationships/hyperlink" Target="https://www.cromwellpropertygroup.com/sustainability/reports" TargetMode="External"/><Relationship Id="rId38" Type="http://schemas.openxmlformats.org/officeDocument/2006/relationships/hyperlink" Target="https://www.cromwellpropertygroup.com/sustainability/reports" TargetMode="External"/><Relationship Id="rId46" Type="http://schemas.openxmlformats.org/officeDocument/2006/relationships/hyperlink" Target="https://www.cromwellpropertygroup.com/sustainability/reports" TargetMode="External"/><Relationship Id="rId59" Type="http://schemas.openxmlformats.org/officeDocument/2006/relationships/hyperlink" Target="https://www.cromwellpropertygroup.com/sustainability/reports" TargetMode="External"/><Relationship Id="rId67" Type="http://schemas.openxmlformats.org/officeDocument/2006/relationships/drawing" Target="../drawings/drawing11.xml"/><Relationship Id="rId20" Type="http://schemas.openxmlformats.org/officeDocument/2006/relationships/hyperlink" Target="https://www.cromwellpropertygroup.com/sustainability/policy" TargetMode="External"/><Relationship Id="rId41" Type="http://schemas.openxmlformats.org/officeDocument/2006/relationships/hyperlink" Target="https://www.cromwellpropertygroup.com/sustainability/reports" TargetMode="External"/><Relationship Id="rId54" Type="http://schemas.openxmlformats.org/officeDocument/2006/relationships/hyperlink" Target="https://www.cromwellpropertygroup.com/about/our-global-presence" TargetMode="External"/><Relationship Id="rId62" Type="http://schemas.openxmlformats.org/officeDocument/2006/relationships/hyperlink" Target="https://www.cromwellpropertygroup.com/sustainability/reports" TargetMode="External"/><Relationship Id="rId1" Type="http://schemas.openxmlformats.org/officeDocument/2006/relationships/hyperlink" Target="https://www.cromwellpropertygroup.com/about" TargetMode="External"/><Relationship Id="rId6" Type="http://schemas.openxmlformats.org/officeDocument/2006/relationships/hyperlink" Target="https://www.cromwellpropertygroup.com/securityholder-centre/corporate-governance" TargetMode="External"/><Relationship Id="rId15" Type="http://schemas.openxmlformats.org/officeDocument/2006/relationships/hyperlink" Target="https://www.cromwellpropertygroup.com/__data/assets/pdf_file/0021/43851/CMW-2022-Annual-Report.pdf" TargetMode="External"/><Relationship Id="rId23" Type="http://schemas.openxmlformats.org/officeDocument/2006/relationships/hyperlink" Target="https://www.cromwellpropertygroup.com/securityholder-centre/corporate-governance" TargetMode="External"/><Relationship Id="rId28" Type="http://schemas.openxmlformats.org/officeDocument/2006/relationships/hyperlink" Target="https://www.cromwellpropertygroup.com/sustainability/reports" TargetMode="External"/><Relationship Id="rId36" Type="http://schemas.openxmlformats.org/officeDocument/2006/relationships/hyperlink" Target="https://www.cromwellpropertygroup.com/sustainability/reports" TargetMode="External"/><Relationship Id="rId49" Type="http://schemas.openxmlformats.org/officeDocument/2006/relationships/hyperlink" Target="https://www.cromwellpropertygroup.com/sustainability/reports" TargetMode="External"/><Relationship Id="rId57" Type="http://schemas.openxmlformats.org/officeDocument/2006/relationships/hyperlink" Target="https://www.cromwellpropertygroup.com/sustainability/reports" TargetMode="External"/><Relationship Id="rId10" Type="http://schemas.openxmlformats.org/officeDocument/2006/relationships/hyperlink" Target="https://www.cromwellpropertygroup.com/securityholder-centre/corporate-governance" TargetMode="External"/><Relationship Id="rId31" Type="http://schemas.openxmlformats.org/officeDocument/2006/relationships/hyperlink" Target="https://www.cromwellpropertygroup.com/sustainability/reports" TargetMode="External"/><Relationship Id="rId44" Type="http://schemas.openxmlformats.org/officeDocument/2006/relationships/hyperlink" Target="https://www.cromwellpropertygroup.com/securityholder-centre" TargetMode="External"/><Relationship Id="rId52" Type="http://schemas.openxmlformats.org/officeDocument/2006/relationships/hyperlink" Target="https://www.cromwellpropertygroup.com/about/board-of-directors" TargetMode="External"/><Relationship Id="rId60" Type="http://schemas.openxmlformats.org/officeDocument/2006/relationships/hyperlink" Target="https://www.cromwellpropertygroup.com/sustainability/reports" TargetMode="External"/><Relationship Id="rId65" Type="http://schemas.openxmlformats.org/officeDocument/2006/relationships/hyperlink" Target="https://www.cromwellpropertygroup.com/securityholder-centre" TargetMode="External"/><Relationship Id="rId4" Type="http://schemas.openxmlformats.org/officeDocument/2006/relationships/hyperlink" Target="https://www.cromwellpropertygroup.com/about/corporate-structures" TargetMode="External"/><Relationship Id="rId9" Type="http://schemas.openxmlformats.org/officeDocument/2006/relationships/hyperlink" Target="https://www.cromwellpropertygroup.com/securityholder-centre/corporate-governance" TargetMode="External"/><Relationship Id="rId13" Type="http://schemas.openxmlformats.org/officeDocument/2006/relationships/hyperlink" Target="https://www.cromwellpropertygroup.com/securityholder-centre/corporate-governance" TargetMode="External"/><Relationship Id="rId18" Type="http://schemas.openxmlformats.org/officeDocument/2006/relationships/hyperlink" Target="https://www.cromwellpropertygroup.com/sustainability/policy" TargetMode="External"/><Relationship Id="rId39" Type="http://schemas.openxmlformats.org/officeDocument/2006/relationships/hyperlink" Target="https://www.cromwellpropertygroup.com/sustainability/reports"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cromwellpropertygroup.com/securityholder-centre" TargetMode="External"/><Relationship Id="rId13" Type="http://schemas.openxmlformats.org/officeDocument/2006/relationships/hyperlink" Target="https://www.cromwellpropertygroup.com/securityholder-centre" TargetMode="External"/><Relationship Id="rId3" Type="http://schemas.openxmlformats.org/officeDocument/2006/relationships/hyperlink" Target="https://www.cromwellpropertygroup.com/sustainability/reports" TargetMode="External"/><Relationship Id="rId7" Type="http://schemas.openxmlformats.org/officeDocument/2006/relationships/hyperlink" Target="https://www.cromwellpropertygroup.com/securityholder-centre" TargetMode="External"/><Relationship Id="rId12" Type="http://schemas.openxmlformats.org/officeDocument/2006/relationships/hyperlink" Target="https://www.cromwellpropertygroup.com/securityholder-centre" TargetMode="External"/><Relationship Id="rId17" Type="http://schemas.openxmlformats.org/officeDocument/2006/relationships/drawing" Target="../drawings/drawing12.xml"/><Relationship Id="rId2" Type="http://schemas.openxmlformats.org/officeDocument/2006/relationships/hyperlink" Target="https://www.cromwellpropertygroup.com/sustainability/reports" TargetMode="External"/><Relationship Id="rId16" Type="http://schemas.openxmlformats.org/officeDocument/2006/relationships/printerSettings" Target="../printerSettings/printerSettings12.bin"/><Relationship Id="rId1" Type="http://schemas.openxmlformats.org/officeDocument/2006/relationships/hyperlink" Target="https://www.cromwellpropertygroup.com/sustainability/reports" TargetMode="External"/><Relationship Id="rId6" Type="http://schemas.openxmlformats.org/officeDocument/2006/relationships/hyperlink" Target="https://www.cromwellpropertygroup.com/securityholder-centre" TargetMode="External"/><Relationship Id="rId11" Type="http://schemas.openxmlformats.org/officeDocument/2006/relationships/hyperlink" Target="https://www.cromwellpropertygroup.com/sustainability/policy" TargetMode="External"/><Relationship Id="rId5" Type="http://schemas.openxmlformats.org/officeDocument/2006/relationships/hyperlink" Target="https://www.cromwellpropertygroup.com/sustainability/reports" TargetMode="External"/><Relationship Id="rId15" Type="http://schemas.openxmlformats.org/officeDocument/2006/relationships/hyperlink" Target="https://www.cromwellpropertygroup.com/securityholder-centre" TargetMode="External"/><Relationship Id="rId10" Type="http://schemas.openxmlformats.org/officeDocument/2006/relationships/hyperlink" Target="https://www.cromwellpropertygroup.com/sustainability/policy" TargetMode="External"/><Relationship Id="rId4" Type="http://schemas.openxmlformats.org/officeDocument/2006/relationships/hyperlink" Target="https://www.cromwellpropertygroup.com/sustainability/reports" TargetMode="External"/><Relationship Id="rId9" Type="http://schemas.openxmlformats.org/officeDocument/2006/relationships/hyperlink" Target="https://www.cromwellpropertygroup.com/securityholder-centre" TargetMode="External"/><Relationship Id="rId14" Type="http://schemas.openxmlformats.org/officeDocument/2006/relationships/hyperlink" Target="https://www.cromwellpropertygroup.com/securityholder-centre"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2C44C-9449-4703-B938-FF2ED90FCA02}">
  <sheetPr codeName="Sheet1">
    <tabColor rgb="FFEEF9FD"/>
  </sheetPr>
  <dimension ref="A1:N50"/>
  <sheetViews>
    <sheetView tabSelected="1" workbookViewId="0"/>
  </sheetViews>
  <sheetFormatPr defaultColWidth="0" defaultRowHeight="9.9499999999999993" zeroHeight="1"/>
  <cols>
    <col min="1" max="1" width="2.140625" style="5" customWidth="1"/>
    <col min="2" max="4" width="10.140625" style="5" customWidth="1"/>
    <col min="5" max="5" width="10.140625" style="18" customWidth="1"/>
    <col min="6" max="13" width="10.140625" style="5" customWidth="1"/>
    <col min="14" max="14" width="2.28515625" style="5" customWidth="1"/>
    <col min="15" max="16384" width="9.140625" style="5" hidden="1"/>
  </cols>
  <sheetData>
    <row r="1" spans="1:13"/>
    <row r="2" spans="1:13" s="64" customFormat="1" ht="14.1">
      <c r="A2" s="5"/>
      <c r="B2" s="61"/>
      <c r="C2" s="62"/>
      <c r="D2" s="62"/>
      <c r="E2" s="62"/>
      <c r="F2" s="62"/>
      <c r="G2" s="62"/>
      <c r="H2" s="62"/>
      <c r="I2" s="62"/>
      <c r="J2" s="62"/>
      <c r="K2" s="62"/>
      <c r="L2" s="62"/>
      <c r="M2" s="63"/>
    </row>
    <row r="3" spans="1:13" s="66" customFormat="1" ht="11.45">
      <c r="B3" s="65"/>
      <c r="E3" s="228"/>
      <c r="M3" s="67"/>
    </row>
    <row r="4" spans="1:13" s="66" customFormat="1" ht="11.45">
      <c r="B4" s="65"/>
      <c r="E4" s="228"/>
      <c r="M4" s="67"/>
    </row>
    <row r="5" spans="1:13" s="66" customFormat="1" ht="11.45">
      <c r="B5" s="65"/>
      <c r="E5" s="228"/>
      <c r="M5" s="67"/>
    </row>
    <row r="6" spans="1:13">
      <c r="A6" s="6"/>
      <c r="B6" s="20"/>
      <c r="C6" s="19"/>
      <c r="D6" s="715"/>
      <c r="E6" s="715"/>
      <c r="F6" s="715"/>
      <c r="G6" s="21"/>
      <c r="H6" s="21"/>
      <c r="I6" s="21"/>
      <c r="J6" s="21"/>
      <c r="K6" s="21"/>
      <c r="L6" s="21"/>
      <c r="M6" s="22"/>
    </row>
    <row r="7" spans="1:13" ht="11.25" customHeight="1">
      <c r="B7" s="20"/>
      <c r="C7" s="19"/>
      <c r="D7" s="19"/>
      <c r="E7" s="19"/>
      <c r="F7" s="19"/>
      <c r="G7" s="19"/>
      <c r="H7" s="19"/>
      <c r="I7" s="19"/>
      <c r="J7" s="19"/>
      <c r="K7" s="19"/>
      <c r="L7" s="19"/>
      <c r="M7" s="22"/>
    </row>
    <row r="8" spans="1:13">
      <c r="A8" s="6"/>
      <c r="B8" s="20"/>
      <c r="C8" s="19"/>
      <c r="D8" s="715"/>
      <c r="E8" s="715"/>
      <c r="F8" s="715"/>
      <c r="G8" s="21"/>
      <c r="H8" s="21"/>
      <c r="I8" s="21"/>
      <c r="J8" s="21"/>
      <c r="K8" s="21"/>
      <c r="L8" s="21"/>
      <c r="M8" s="22"/>
    </row>
    <row r="9" spans="1:13">
      <c r="A9" s="6"/>
      <c r="B9" s="20"/>
      <c r="C9" s="19"/>
      <c r="D9" s="715"/>
      <c r="E9" s="715"/>
      <c r="F9" s="715"/>
      <c r="G9" s="21"/>
      <c r="H9" s="21"/>
      <c r="I9" s="21"/>
      <c r="J9" s="21"/>
      <c r="K9" s="21"/>
      <c r="L9" s="21"/>
      <c r="M9" s="22"/>
    </row>
    <row r="10" spans="1:13">
      <c r="A10" s="6"/>
      <c r="B10" s="20"/>
      <c r="C10" s="19"/>
      <c r="D10" s="715"/>
      <c r="E10" s="715"/>
      <c r="F10" s="715"/>
      <c r="G10" s="21"/>
      <c r="H10" s="21"/>
      <c r="I10" s="21"/>
      <c r="J10" s="21"/>
      <c r="K10" s="21"/>
      <c r="L10" s="21"/>
      <c r="M10" s="22"/>
    </row>
    <row r="11" spans="1:13">
      <c r="A11" s="6"/>
      <c r="B11" s="20"/>
      <c r="C11" s="19"/>
      <c r="D11" s="715"/>
      <c r="E11" s="715"/>
      <c r="F11" s="715"/>
      <c r="G11" s="21"/>
      <c r="H11" s="21"/>
      <c r="I11" s="21"/>
      <c r="J11" s="21"/>
      <c r="K11" s="21"/>
      <c r="L11" s="21"/>
      <c r="M11" s="22"/>
    </row>
    <row r="12" spans="1:13">
      <c r="A12" s="6"/>
      <c r="B12" s="20"/>
      <c r="C12" s="19"/>
      <c r="D12" s="715"/>
      <c r="E12" s="715"/>
      <c r="F12" s="715"/>
      <c r="G12" s="21"/>
      <c r="H12" s="21"/>
      <c r="I12" s="21"/>
      <c r="J12" s="21"/>
      <c r="K12" s="21"/>
      <c r="L12" s="21"/>
      <c r="M12" s="22"/>
    </row>
    <row r="13" spans="1:13">
      <c r="A13" s="6"/>
      <c r="B13" s="20"/>
      <c r="C13" s="19"/>
      <c r="D13" s="715"/>
      <c r="E13" s="715"/>
      <c r="F13" s="715"/>
      <c r="G13" s="21"/>
      <c r="H13" s="21"/>
      <c r="I13" s="21"/>
      <c r="J13" s="21"/>
      <c r="K13" s="21"/>
      <c r="L13" s="21"/>
      <c r="M13" s="22"/>
    </row>
    <row r="14" spans="1:13">
      <c r="A14" s="6"/>
      <c r="B14" s="20"/>
      <c r="C14" s="19"/>
      <c r="D14" s="715"/>
      <c r="E14" s="715"/>
      <c r="F14" s="715"/>
      <c r="G14" s="21"/>
      <c r="H14" s="21"/>
      <c r="I14" s="21"/>
      <c r="J14" s="21"/>
      <c r="K14" s="21"/>
      <c r="L14" s="21"/>
      <c r="M14" s="22"/>
    </row>
    <row r="15" spans="1:13">
      <c r="A15" s="6"/>
      <c r="B15" s="20"/>
      <c r="C15" s="19"/>
      <c r="D15" s="715"/>
      <c r="E15" s="715"/>
      <c r="F15" s="715"/>
      <c r="G15" s="21"/>
      <c r="H15" s="21"/>
      <c r="I15" s="21"/>
      <c r="J15" s="21"/>
      <c r="K15" s="21"/>
      <c r="L15" s="21"/>
      <c r="M15" s="22"/>
    </row>
    <row r="16" spans="1:13">
      <c r="A16" s="6"/>
      <c r="B16" s="20"/>
      <c r="C16" s="19"/>
      <c r="D16" s="715"/>
      <c r="E16" s="715"/>
      <c r="F16" s="715"/>
      <c r="G16" s="21"/>
      <c r="H16" s="21"/>
      <c r="I16" s="21"/>
      <c r="J16" s="21"/>
      <c r="K16" s="21"/>
      <c r="L16" s="21"/>
      <c r="M16" s="22"/>
    </row>
    <row r="17" spans="1:13">
      <c r="A17" s="6"/>
      <c r="B17" s="20"/>
      <c r="C17" s="19"/>
      <c r="D17" s="715"/>
      <c r="E17" s="715"/>
      <c r="F17" s="715"/>
      <c r="G17" s="21"/>
      <c r="H17" s="21"/>
      <c r="I17" s="21"/>
      <c r="J17" s="21"/>
      <c r="K17" s="21"/>
      <c r="L17" s="21"/>
      <c r="M17" s="22"/>
    </row>
    <row r="18" spans="1:13">
      <c r="A18" s="6"/>
      <c r="B18" s="20"/>
      <c r="C18" s="19" t="s">
        <v>0</v>
      </c>
      <c r="D18" s="715"/>
      <c r="E18" s="715"/>
      <c r="F18" s="715"/>
      <c r="G18" s="21"/>
      <c r="H18" s="21"/>
      <c r="I18" s="21"/>
      <c r="J18" s="21"/>
      <c r="K18" s="21"/>
      <c r="L18" s="21"/>
      <c r="M18" s="22"/>
    </row>
    <row r="19" spans="1:13">
      <c r="A19" s="6"/>
      <c r="B19" s="20"/>
      <c r="C19" s="19"/>
      <c r="D19" s="715"/>
      <c r="E19" s="715"/>
      <c r="F19" s="715"/>
      <c r="G19" s="21"/>
      <c r="H19" s="21"/>
      <c r="I19" s="21"/>
      <c r="J19" s="21"/>
      <c r="K19" s="21"/>
      <c r="L19" s="21"/>
      <c r="M19" s="22"/>
    </row>
    <row r="20" spans="1:13">
      <c r="A20" s="6"/>
      <c r="B20" s="20"/>
      <c r="C20" s="19"/>
      <c r="D20" s="715"/>
      <c r="E20" s="715"/>
      <c r="F20" s="715"/>
      <c r="G20" s="21"/>
      <c r="H20" s="21"/>
      <c r="I20" s="21"/>
      <c r="J20" s="21"/>
      <c r="K20" s="21"/>
      <c r="L20" s="21"/>
      <c r="M20" s="22"/>
    </row>
    <row r="21" spans="1:13">
      <c r="A21" s="6"/>
      <c r="B21" s="20"/>
      <c r="C21" s="19"/>
      <c r="D21" s="715"/>
      <c r="E21" s="715"/>
      <c r="F21" s="715"/>
      <c r="G21" s="21"/>
      <c r="H21" s="21"/>
      <c r="I21" s="21"/>
      <c r="J21" s="21"/>
      <c r="K21" s="21"/>
      <c r="L21" s="21"/>
      <c r="M21" s="22"/>
    </row>
    <row r="22" spans="1:13">
      <c r="A22" s="6"/>
      <c r="B22" s="20"/>
      <c r="C22" s="19"/>
      <c r="D22" s="715"/>
      <c r="E22" s="715"/>
      <c r="F22" s="715"/>
      <c r="G22" s="21"/>
      <c r="H22" s="21"/>
      <c r="I22" s="21"/>
      <c r="J22" s="21"/>
      <c r="K22" s="21"/>
      <c r="L22" s="21"/>
      <c r="M22" s="22"/>
    </row>
    <row r="23" spans="1:13">
      <c r="A23" s="6"/>
      <c r="B23" s="20"/>
      <c r="C23" s="19"/>
      <c r="D23" s="715"/>
      <c r="E23" s="715"/>
      <c r="F23" s="715"/>
      <c r="G23" s="21"/>
      <c r="H23" s="21"/>
      <c r="I23" s="21"/>
      <c r="J23" s="21"/>
      <c r="K23" s="21"/>
      <c r="L23" s="21"/>
      <c r="M23" s="22"/>
    </row>
    <row r="24" spans="1:13">
      <c r="A24" s="6"/>
      <c r="B24" s="20"/>
      <c r="C24" s="19"/>
      <c r="D24" s="715"/>
      <c r="E24" s="715"/>
      <c r="F24" s="715"/>
      <c r="G24" s="21"/>
      <c r="H24" s="21"/>
      <c r="I24" s="21"/>
      <c r="J24" s="21"/>
      <c r="K24" s="21"/>
      <c r="L24" s="21"/>
      <c r="M24" s="22"/>
    </row>
    <row r="25" spans="1:13">
      <c r="A25" s="6"/>
      <c r="B25" s="20"/>
      <c r="C25" s="19"/>
      <c r="D25" s="715"/>
      <c r="E25" s="715"/>
      <c r="F25" s="715"/>
      <c r="G25" s="21"/>
      <c r="H25" s="21"/>
      <c r="I25" s="21"/>
      <c r="J25" s="21"/>
      <c r="K25" s="21"/>
      <c r="L25" s="21"/>
      <c r="M25" s="22"/>
    </row>
    <row r="26" spans="1:13" ht="15" customHeight="1">
      <c r="B26" s="20"/>
      <c r="C26" s="743" t="s">
        <v>1</v>
      </c>
      <c r="D26" s="743"/>
      <c r="E26" s="743"/>
      <c r="F26" s="743"/>
      <c r="G26" s="743"/>
      <c r="H26" s="743"/>
      <c r="M26" s="14"/>
    </row>
    <row r="27" spans="1:13" ht="15" customHeight="1">
      <c r="B27" s="20"/>
      <c r="C27" s="743" t="s">
        <v>2</v>
      </c>
      <c r="D27" s="743"/>
      <c r="E27" s="743"/>
      <c r="F27" s="743"/>
      <c r="G27" s="743"/>
      <c r="H27" s="743"/>
      <c r="I27" s="7"/>
      <c r="J27" s="7"/>
      <c r="M27" s="14"/>
    </row>
    <row r="28" spans="1:13" ht="15" customHeight="1">
      <c r="B28" s="20"/>
      <c r="C28" s="708"/>
      <c r="D28" s="708"/>
      <c r="E28" s="708"/>
      <c r="F28" s="708"/>
      <c r="G28" s="708"/>
      <c r="H28" s="708"/>
      <c r="I28" s="7"/>
      <c r="J28" s="7"/>
      <c r="M28" s="14"/>
    </row>
    <row r="29" spans="1:13" ht="15" customHeight="1">
      <c r="B29" s="20"/>
      <c r="C29" s="747" t="s">
        <v>3</v>
      </c>
      <c r="D29" s="747"/>
      <c r="E29" s="747"/>
      <c r="F29" s="747"/>
      <c r="G29" s="747"/>
      <c r="H29" s="747"/>
      <c r="I29" s="7"/>
      <c r="J29" s="7"/>
      <c r="M29" s="14"/>
    </row>
    <row r="30" spans="1:13" ht="15" customHeight="1">
      <c r="B30" s="20"/>
      <c r="C30" s="705"/>
      <c r="D30" s="705"/>
      <c r="E30" s="705"/>
      <c r="F30" s="705"/>
      <c r="G30" s="705"/>
      <c r="H30" s="705"/>
      <c r="I30" s="7"/>
      <c r="J30" s="7"/>
      <c r="M30" s="14"/>
    </row>
    <row r="31" spans="1:13" ht="15" customHeight="1">
      <c r="B31" s="215"/>
      <c r="C31" s="745" t="s">
        <v>4</v>
      </c>
      <c r="D31" s="745"/>
      <c r="E31" s="745"/>
      <c r="F31" s="745"/>
      <c r="G31" s="745"/>
      <c r="H31" s="745"/>
      <c r="I31"/>
      <c r="J31" s="7"/>
      <c r="K31" s="217"/>
      <c r="L31" s="218"/>
      <c r="M31" s="22"/>
    </row>
    <row r="32" spans="1:13" ht="15" customHeight="1">
      <c r="B32" s="219"/>
      <c r="C32" s="745" t="s">
        <v>5</v>
      </c>
      <c r="D32" s="745"/>
      <c r="E32" s="745"/>
      <c r="F32" s="745"/>
      <c r="G32" s="745"/>
      <c r="H32" s="745"/>
      <c r="I32" s="7"/>
      <c r="J32" s="7"/>
      <c r="K32" s="220"/>
      <c r="L32" s="221"/>
      <c r="M32" s="22"/>
    </row>
    <row r="33" spans="1:13" ht="15" customHeight="1">
      <c r="B33" s="219"/>
      <c r="C33" s="706" t="s">
        <v>6</v>
      </c>
      <c r="D33" s="706"/>
      <c r="E33" s="706"/>
      <c r="F33" s="706"/>
      <c r="G33" s="706"/>
      <c r="H33" s="706"/>
      <c r="I33" s="7"/>
      <c r="J33" s="7"/>
      <c r="K33" s="220"/>
      <c r="L33" s="221"/>
      <c r="M33" s="22"/>
    </row>
    <row r="34" spans="1:13" ht="15" customHeight="1">
      <c r="B34" s="219"/>
      <c r="C34" s="706" t="s">
        <v>7</v>
      </c>
      <c r="D34" s="706"/>
      <c r="E34" s="706"/>
      <c r="F34" s="706"/>
      <c r="G34" s="706"/>
      <c r="H34" s="706"/>
      <c r="I34" s="7"/>
      <c r="J34" s="7"/>
      <c r="K34" s="220"/>
      <c r="L34" s="221"/>
      <c r="M34" s="22"/>
    </row>
    <row r="35" spans="1:13" ht="15" customHeight="1">
      <c r="B35" s="219"/>
      <c r="C35" s="239"/>
      <c r="D35" s="213"/>
      <c r="E35" s="5"/>
      <c r="I35" s="7"/>
      <c r="J35" s="7"/>
      <c r="K35" s="220"/>
      <c r="L35" s="221"/>
      <c r="M35" s="22"/>
    </row>
    <row r="36" spans="1:13" ht="15" customHeight="1">
      <c r="B36" s="219"/>
      <c r="C36" s="746" t="s">
        <v>8</v>
      </c>
      <c r="D36" s="746"/>
      <c r="E36" s="746"/>
      <c r="F36" s="746"/>
      <c r="G36" s="746"/>
      <c r="H36" s="746"/>
      <c r="I36" s="7"/>
      <c r="J36" s="7"/>
      <c r="K36" s="220"/>
      <c r="L36" s="221"/>
      <c r="M36" s="22"/>
    </row>
    <row r="37" spans="1:13" ht="15" customHeight="1">
      <c r="B37" s="219"/>
      <c r="C37" s="746" t="s">
        <v>9</v>
      </c>
      <c r="D37" s="746"/>
      <c r="E37" s="746"/>
      <c r="F37" s="746"/>
      <c r="G37" s="746"/>
      <c r="H37" s="746"/>
      <c r="I37" s="705"/>
      <c r="J37" s="705"/>
      <c r="K37" s="220"/>
      <c r="L37" s="221"/>
      <c r="M37" s="22"/>
    </row>
    <row r="38" spans="1:13" ht="15" customHeight="1">
      <c r="B38" s="219"/>
      <c r="C38" s="707" t="s">
        <v>10</v>
      </c>
      <c r="D38" s="707"/>
      <c r="E38" s="707"/>
      <c r="F38" s="707"/>
      <c r="G38" s="707"/>
      <c r="H38" s="707"/>
      <c r="I38" s="705"/>
      <c r="J38" s="705"/>
      <c r="K38" s="220"/>
      <c r="L38" s="221"/>
      <c r="M38" s="22"/>
    </row>
    <row r="39" spans="1:13" s="7" customFormat="1" ht="15" customHeight="1">
      <c r="A39" s="5"/>
      <c r="B39" s="214"/>
      <c r="C39" s="744"/>
      <c r="D39" s="744"/>
      <c r="E39" s="744"/>
      <c r="F39" s="744"/>
      <c r="G39" s="744"/>
      <c r="H39" s="744"/>
      <c r="K39" s="226"/>
      <c r="L39" s="227"/>
      <c r="M39" s="14"/>
    </row>
    <row r="40" spans="1:13" ht="15" customHeight="1">
      <c r="B40" s="214"/>
      <c r="C40" s="216"/>
      <c r="D40" s="19"/>
      <c r="E40" s="19"/>
      <c r="F40" s="19"/>
      <c r="G40" s="19"/>
      <c r="H40" s="19"/>
      <c r="K40" s="226"/>
      <c r="L40" s="227"/>
      <c r="M40" s="22"/>
    </row>
    <row r="41" spans="1:13" s="7" customFormat="1" ht="15" customHeight="1">
      <c r="A41" s="5"/>
      <c r="B41" s="219"/>
      <c r="C41" s="213"/>
      <c r="D41" s="213"/>
      <c r="E41" s="5"/>
      <c r="F41" s="5"/>
      <c r="G41" s="5"/>
      <c r="H41" s="5"/>
      <c r="K41" s="220"/>
      <c r="L41" s="221"/>
      <c r="M41" s="14"/>
    </row>
    <row r="42" spans="1:13" s="7" customFormat="1" ht="11.45">
      <c r="A42" s="5"/>
      <c r="B42" s="223"/>
      <c r="C42" s="222"/>
      <c r="D42" s="213"/>
      <c r="E42" s="5"/>
      <c r="F42" s="5"/>
      <c r="G42" s="5"/>
      <c r="H42" s="5"/>
      <c r="K42" s="224"/>
      <c r="L42" s="225"/>
      <c r="M42" s="14"/>
    </row>
    <row r="43" spans="1:13" ht="12" customHeight="1">
      <c r="B43" s="20"/>
      <c r="C43" s="744"/>
      <c r="D43" s="744"/>
      <c r="E43" s="744"/>
      <c r="F43" s="744"/>
      <c r="G43" s="744"/>
      <c r="H43" s="744"/>
      <c r="M43" s="14"/>
    </row>
    <row r="44" spans="1:13">
      <c r="B44" s="13"/>
      <c r="M44" s="14"/>
    </row>
    <row r="45" spans="1:13">
      <c r="B45" s="13"/>
      <c r="M45" s="14"/>
    </row>
    <row r="46" spans="1:13">
      <c r="B46" s="13"/>
      <c r="M46" s="14"/>
    </row>
    <row r="47" spans="1:13">
      <c r="B47" s="13"/>
      <c r="M47" s="14"/>
    </row>
    <row r="48" spans="1:13">
      <c r="B48" s="13"/>
      <c r="M48" s="14"/>
    </row>
    <row r="49" spans="2:13">
      <c r="B49" s="23"/>
      <c r="C49" s="24"/>
      <c r="D49" s="24"/>
      <c r="E49" s="25"/>
      <c r="F49" s="24"/>
      <c r="G49" s="24"/>
      <c r="H49" s="24"/>
      <c r="I49" s="24"/>
      <c r="J49" s="24"/>
      <c r="K49" s="24"/>
      <c r="L49" s="24"/>
      <c r="M49" s="26"/>
    </row>
    <row r="50" spans="2:13"/>
  </sheetData>
  <mergeCells count="9">
    <mergeCell ref="C26:H26"/>
    <mergeCell ref="C43:H43"/>
    <mergeCell ref="C27:H27"/>
    <mergeCell ref="C39:H39"/>
    <mergeCell ref="C31:H31"/>
    <mergeCell ref="C32:H32"/>
    <mergeCell ref="C36:H36"/>
    <mergeCell ref="C37:H37"/>
    <mergeCell ref="C29:H2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7C873-F736-4CEC-ACB1-FF3DF210D66C}">
  <sheetPr codeName="Sheet11">
    <tabColor rgb="FF003C5A"/>
    <pageSetUpPr autoPageBreaks="0"/>
  </sheetPr>
  <dimension ref="A1:N81"/>
  <sheetViews>
    <sheetView showGridLines="0" zoomScale="130" zoomScaleNormal="130" workbookViewId="0"/>
  </sheetViews>
  <sheetFormatPr defaultColWidth="0" defaultRowHeight="9.9499999999999993" zeroHeight="1"/>
  <cols>
    <col min="1" max="1" width="2.140625" style="4" customWidth="1"/>
    <col min="2" max="2" width="10.140625" style="5" customWidth="1"/>
    <col min="3" max="3" width="12.140625" style="5" customWidth="1"/>
    <col min="4" max="4" width="10.140625" style="5" customWidth="1"/>
    <col min="5" max="5" width="10.140625" style="18" customWidth="1"/>
    <col min="6" max="13" width="10.140625" style="5" customWidth="1"/>
    <col min="14" max="14" width="2.140625" style="4" customWidth="1"/>
    <col min="15" max="16384" width="9.140625" style="4" hidden="1"/>
  </cols>
  <sheetData>
    <row r="1" spans="1:13"/>
    <row r="2" spans="1:13" s="2" customFormat="1" ht="14.1">
      <c r="A2" s="4"/>
      <c r="B2" s="35"/>
      <c r="C2" s="36"/>
      <c r="D2" s="36"/>
      <c r="E2" s="36"/>
      <c r="F2" s="36"/>
      <c r="G2" s="36"/>
      <c r="H2" s="36"/>
      <c r="I2" s="36"/>
      <c r="J2" s="36"/>
      <c r="K2" s="36"/>
      <c r="L2" s="36"/>
      <c r="M2" s="37"/>
    </row>
    <row r="3" spans="1:13" s="1" customFormat="1" ht="11.45">
      <c r="B3" s="27"/>
      <c r="E3" s="28"/>
      <c r="M3" s="29"/>
    </row>
    <row r="4" spans="1:13" s="2" customFormat="1" ht="30.75" customHeight="1" thickBot="1">
      <c r="A4" s="1"/>
      <c r="B4" s="30"/>
      <c r="C4" s="38" t="s">
        <v>713</v>
      </c>
      <c r="D4" s="38"/>
      <c r="E4" s="32"/>
      <c r="F4" s="33"/>
      <c r="G4" s="33"/>
      <c r="H4" s="33"/>
      <c r="I4" s="33"/>
      <c r="J4" s="33"/>
      <c r="K4" s="33"/>
      <c r="L4" s="33"/>
      <c r="M4" s="34"/>
    </row>
    <row r="5" spans="1:13" s="3" customFormat="1" ht="28.5" customHeight="1" thickBot="1">
      <c r="A5" s="1"/>
      <c r="B5" s="40"/>
      <c r="C5" s="42" t="s">
        <v>714</v>
      </c>
      <c r="D5" s="42"/>
      <c r="E5" s="43"/>
      <c r="F5" s="44"/>
      <c r="G5" s="45"/>
      <c r="H5" s="45"/>
      <c r="I5" s="45"/>
      <c r="J5" s="45"/>
      <c r="K5" s="45"/>
      <c r="L5" s="45"/>
      <c r="M5" s="46"/>
    </row>
    <row r="6" spans="1:13" ht="11.45">
      <c r="A6" s="1"/>
      <c r="B6" s="16"/>
      <c r="D6" s="17"/>
      <c r="E6" s="8"/>
      <c r="F6" s="17"/>
      <c r="M6" s="14"/>
    </row>
    <row r="7" spans="1:13">
      <c r="B7" s="16"/>
      <c r="D7" s="17"/>
      <c r="E7" s="8"/>
      <c r="F7" s="17"/>
      <c r="M7" s="14"/>
    </row>
    <row r="8" spans="1:13">
      <c r="B8" s="16"/>
      <c r="D8" s="17"/>
      <c r="E8" s="8"/>
      <c r="F8" s="17"/>
      <c r="M8" s="14"/>
    </row>
    <row r="9" spans="1:13">
      <c r="B9" s="16"/>
      <c r="D9" s="17"/>
      <c r="E9" s="8"/>
      <c r="F9" s="17"/>
      <c r="M9" s="14"/>
    </row>
    <row r="10" spans="1:13">
      <c r="B10" s="16"/>
      <c r="D10" s="17"/>
      <c r="E10" s="8"/>
      <c r="F10" s="17"/>
      <c r="M10" s="14"/>
    </row>
    <row r="11" spans="1:13">
      <c r="B11" s="16"/>
      <c r="D11" s="17"/>
      <c r="E11" s="8"/>
      <c r="F11" s="17"/>
      <c r="M11" s="14"/>
    </row>
    <row r="12" spans="1:13">
      <c r="B12" s="16"/>
      <c r="D12" s="17"/>
      <c r="E12" s="8"/>
      <c r="F12" s="17"/>
      <c r="M12" s="14"/>
    </row>
    <row r="13" spans="1:13">
      <c r="B13" s="16"/>
      <c r="D13" s="17"/>
      <c r="E13" s="8"/>
      <c r="F13" s="17"/>
      <c r="M13" s="14"/>
    </row>
    <row r="14" spans="1:13">
      <c r="B14" s="16"/>
      <c r="D14" s="17"/>
      <c r="E14" s="8"/>
      <c r="F14" s="17"/>
      <c r="M14" s="14"/>
    </row>
    <row r="15" spans="1:13">
      <c r="B15" s="16"/>
      <c r="D15" s="17"/>
      <c r="E15" s="8"/>
      <c r="F15" s="17"/>
      <c r="M15" s="14"/>
    </row>
    <row r="16" spans="1:13">
      <c r="B16" s="16"/>
      <c r="D16" s="17"/>
      <c r="E16" s="8"/>
      <c r="F16" s="17"/>
      <c r="M16" s="14"/>
    </row>
    <row r="17" spans="2:13">
      <c r="B17" s="16"/>
      <c r="D17" s="17"/>
      <c r="E17" s="8"/>
      <c r="F17" s="17"/>
      <c r="M17" s="14"/>
    </row>
    <row r="18" spans="2:13">
      <c r="B18" s="16"/>
      <c r="D18" s="17"/>
      <c r="E18" s="8"/>
      <c r="F18" s="17"/>
      <c r="M18" s="14"/>
    </row>
    <row r="19" spans="2:13">
      <c r="B19" s="16"/>
      <c r="D19" s="17"/>
      <c r="E19" s="8"/>
      <c r="F19" s="17"/>
      <c r="M19" s="14"/>
    </row>
    <row r="20" spans="2:13">
      <c r="B20" s="16"/>
      <c r="D20" s="17"/>
      <c r="E20" s="8"/>
      <c r="F20" s="17"/>
      <c r="M20" s="14"/>
    </row>
    <row r="21" spans="2:13">
      <c r="B21" s="16"/>
      <c r="D21" s="17"/>
      <c r="E21" s="8"/>
      <c r="F21" s="17"/>
      <c r="M21" s="14"/>
    </row>
    <row r="22" spans="2:13">
      <c r="B22" s="16"/>
      <c r="D22" s="17"/>
      <c r="E22" s="8"/>
      <c r="F22" s="17"/>
      <c r="M22" s="14"/>
    </row>
    <row r="23" spans="2:13">
      <c r="B23" s="16"/>
      <c r="D23" s="17"/>
      <c r="E23" s="8"/>
      <c r="F23" s="17"/>
      <c r="M23" s="14"/>
    </row>
    <row r="24" spans="2:13">
      <c r="B24" s="16"/>
      <c r="D24" s="17"/>
      <c r="E24" s="8"/>
      <c r="F24" s="17"/>
      <c r="M24" s="14"/>
    </row>
    <row r="25" spans="2:13">
      <c r="B25" s="16"/>
      <c r="D25" s="17"/>
      <c r="E25" s="8"/>
      <c r="F25" s="17"/>
      <c r="M25" s="14"/>
    </row>
    <row r="26" spans="2:13">
      <c r="B26" s="16"/>
      <c r="D26" s="17"/>
      <c r="E26" s="8"/>
      <c r="F26" s="17"/>
      <c r="M26" s="14"/>
    </row>
    <row r="27" spans="2:13">
      <c r="B27" s="16"/>
      <c r="D27" s="17"/>
      <c r="E27" s="8"/>
      <c r="F27" s="17"/>
      <c r="M27" s="14"/>
    </row>
    <row r="28" spans="2:13">
      <c r="B28" s="16"/>
      <c r="D28" s="17"/>
      <c r="E28" s="8"/>
      <c r="F28" s="17"/>
      <c r="M28" s="14"/>
    </row>
    <row r="29" spans="2:13">
      <c r="B29" s="16"/>
      <c r="D29" s="17"/>
      <c r="E29" s="8"/>
      <c r="F29" s="17"/>
      <c r="M29" s="14"/>
    </row>
    <row r="30" spans="2:13">
      <c r="B30" s="16"/>
      <c r="D30" s="17"/>
      <c r="E30" s="8"/>
      <c r="F30" s="17"/>
      <c r="M30" s="14"/>
    </row>
    <row r="31" spans="2:13">
      <c r="B31" s="16"/>
      <c r="D31" s="17"/>
      <c r="E31" s="8"/>
      <c r="F31" s="17"/>
      <c r="M31" s="14"/>
    </row>
    <row r="32" spans="2:13">
      <c r="B32" s="16"/>
      <c r="D32" s="17"/>
      <c r="E32" s="8"/>
      <c r="F32" s="17"/>
      <c r="M32" s="14"/>
    </row>
    <row r="33" spans="1:13">
      <c r="B33" s="16"/>
      <c r="D33" s="17"/>
      <c r="E33" s="8"/>
      <c r="F33" s="17"/>
      <c r="M33" s="14"/>
    </row>
    <row r="34" spans="1:13">
      <c r="B34" s="16"/>
      <c r="D34" s="17"/>
      <c r="E34" s="8"/>
      <c r="F34" s="17"/>
      <c r="M34" s="14"/>
    </row>
    <row r="35" spans="1:13">
      <c r="B35" s="16"/>
      <c r="D35" s="17"/>
      <c r="E35" s="8"/>
      <c r="F35" s="17"/>
      <c r="M35" s="14"/>
    </row>
    <row r="36" spans="1:13">
      <c r="B36" s="16"/>
      <c r="D36" s="17"/>
      <c r="E36" s="8"/>
      <c r="F36" s="17"/>
      <c r="M36" s="14"/>
    </row>
    <row r="37" spans="1:13">
      <c r="B37" s="16"/>
      <c r="C37" s="702" t="s">
        <v>715</v>
      </c>
      <c r="D37" s="17"/>
      <c r="E37" s="8"/>
      <c r="F37" s="17"/>
      <c r="M37" s="14"/>
    </row>
    <row r="38" spans="1:13">
      <c r="B38" s="16"/>
      <c r="D38" s="17"/>
      <c r="E38" s="8"/>
      <c r="F38" s="17"/>
      <c r="M38" s="14"/>
    </row>
    <row r="39" spans="1:13">
      <c r="B39" s="16"/>
      <c r="D39" s="17"/>
      <c r="E39" s="8"/>
      <c r="F39" s="17"/>
      <c r="M39" s="14"/>
    </row>
    <row r="40" spans="1:13" ht="10.5" thickBot="1">
      <c r="B40" s="16"/>
      <c r="D40" s="17"/>
      <c r="E40" s="8"/>
      <c r="F40" s="17"/>
      <c r="M40" s="14"/>
    </row>
    <row r="41" spans="1:13" s="3" customFormat="1" ht="28.5" customHeight="1" thickBot="1">
      <c r="A41" s="1"/>
      <c r="B41" s="40"/>
      <c r="C41" s="78" t="s">
        <v>716</v>
      </c>
      <c r="D41" s="42"/>
      <c r="E41" s="43"/>
      <c r="F41" s="44"/>
      <c r="G41" s="45"/>
      <c r="H41" s="45"/>
      <c r="I41" s="45"/>
      <c r="J41" s="45"/>
      <c r="K41" s="45"/>
      <c r="L41" s="45"/>
      <c r="M41" s="46"/>
    </row>
    <row r="42" spans="1:13" ht="11.45">
      <c r="A42" s="1"/>
      <c r="B42" s="16"/>
      <c r="D42" s="17"/>
      <c r="E42" s="8"/>
      <c r="F42" s="17"/>
      <c r="M42" s="14"/>
    </row>
    <row r="43" spans="1:13">
      <c r="B43" s="16"/>
      <c r="D43" s="17"/>
      <c r="E43" s="8"/>
      <c r="F43" s="17"/>
      <c r="M43" s="14"/>
    </row>
    <row r="44" spans="1:13">
      <c r="B44" s="16"/>
      <c r="C44" s="7"/>
      <c r="D44" s="8"/>
      <c r="E44" s="8"/>
      <c r="F44" s="17"/>
      <c r="M44" s="14"/>
    </row>
    <row r="45" spans="1:13" s="55" customFormat="1" ht="18.75" customHeight="1">
      <c r="A45" s="50"/>
      <c r="B45" s="229"/>
      <c r="C45" s="209" t="s">
        <v>717</v>
      </c>
      <c r="D45" s="210"/>
      <c r="E45" s="210"/>
      <c r="F45" s="210"/>
      <c r="G45" s="211"/>
      <c r="H45" s="211"/>
      <c r="I45" s="211"/>
      <c r="J45" s="211"/>
      <c r="K45" s="211"/>
      <c r="L45" s="211"/>
      <c r="M45" s="54"/>
    </row>
    <row r="46" spans="1:13" s="5" customFormat="1">
      <c r="A46" s="4"/>
      <c r="B46" s="20"/>
      <c r="C46" s="19"/>
      <c r="D46" s="19"/>
      <c r="E46" s="19"/>
      <c r="F46" s="19"/>
      <c r="G46" s="19"/>
      <c r="H46" s="19"/>
      <c r="I46" s="19"/>
      <c r="J46" s="19"/>
      <c r="K46" s="19"/>
      <c r="L46" s="19"/>
      <c r="M46" s="22"/>
    </row>
    <row r="47" spans="1:13" s="5" customFormat="1">
      <c r="A47" s="4"/>
      <c r="B47" s="20"/>
      <c r="C47" s="19"/>
      <c r="D47" s="19"/>
      <c r="E47" s="19"/>
      <c r="F47" s="19"/>
      <c r="G47" s="19"/>
      <c r="H47" s="19"/>
      <c r="I47" s="19"/>
      <c r="J47" s="19"/>
      <c r="K47" s="19"/>
      <c r="L47" s="19"/>
      <c r="M47" s="22"/>
    </row>
    <row r="48" spans="1:13" s="5" customFormat="1" ht="39.950000000000003" customHeight="1">
      <c r="A48" s="6"/>
      <c r="B48" s="20"/>
      <c r="C48" s="815" t="s">
        <v>446</v>
      </c>
      <c r="D48" s="815"/>
      <c r="E48" s="764" t="s">
        <v>718</v>
      </c>
      <c r="F48" s="764"/>
      <c r="G48" s="764"/>
      <c r="H48" s="764"/>
      <c r="I48" s="764"/>
      <c r="J48" s="764"/>
      <c r="K48" s="764"/>
      <c r="L48" s="764"/>
      <c r="M48" s="22"/>
    </row>
    <row r="49" spans="1:13" s="5" customFormat="1" ht="39.950000000000003" customHeight="1">
      <c r="A49" s="6"/>
      <c r="B49" s="20"/>
      <c r="C49" s="815" t="s">
        <v>719</v>
      </c>
      <c r="D49" s="815"/>
      <c r="E49" s="764" t="s">
        <v>720</v>
      </c>
      <c r="F49" s="764"/>
      <c r="G49" s="764"/>
      <c r="H49" s="764"/>
      <c r="I49" s="764"/>
      <c r="J49" s="764"/>
      <c r="K49" s="764"/>
      <c r="L49" s="764"/>
      <c r="M49" s="22"/>
    </row>
    <row r="50" spans="1:13" s="5" customFormat="1" ht="39.950000000000003" customHeight="1">
      <c r="A50" s="6"/>
      <c r="B50" s="20"/>
      <c r="C50" s="815" t="s">
        <v>721</v>
      </c>
      <c r="D50" s="815"/>
      <c r="E50" s="764" t="s">
        <v>722</v>
      </c>
      <c r="F50" s="764"/>
      <c r="G50" s="764"/>
      <c r="H50" s="764"/>
      <c r="I50" s="764"/>
      <c r="J50" s="764"/>
      <c r="K50" s="764"/>
      <c r="L50" s="764"/>
      <c r="M50" s="22"/>
    </row>
    <row r="51" spans="1:13" s="5" customFormat="1" ht="39.950000000000003" customHeight="1">
      <c r="A51" s="6"/>
      <c r="B51" s="20"/>
      <c r="C51" s="815" t="s">
        <v>723</v>
      </c>
      <c r="D51" s="815"/>
      <c r="E51" s="764" t="s">
        <v>724</v>
      </c>
      <c r="F51" s="764"/>
      <c r="G51" s="764"/>
      <c r="H51" s="764"/>
      <c r="I51" s="764"/>
      <c r="J51" s="764"/>
      <c r="K51" s="764"/>
      <c r="L51" s="764"/>
      <c r="M51" s="22"/>
    </row>
    <row r="52" spans="1:13" s="5" customFormat="1" ht="39.950000000000003" customHeight="1">
      <c r="A52" s="6"/>
      <c r="B52" s="20"/>
      <c r="C52" s="815" t="s">
        <v>725</v>
      </c>
      <c r="D52" s="815"/>
      <c r="E52" s="764" t="s">
        <v>726</v>
      </c>
      <c r="F52" s="764"/>
      <c r="G52" s="764"/>
      <c r="H52" s="764"/>
      <c r="I52" s="764"/>
      <c r="J52" s="764"/>
      <c r="K52" s="764"/>
      <c r="L52" s="764"/>
      <c r="M52" s="22"/>
    </row>
    <row r="53" spans="1:13" s="5" customFormat="1">
      <c r="A53" s="4"/>
      <c r="B53" s="20"/>
      <c r="C53" s="19"/>
      <c r="D53" s="19"/>
      <c r="E53" s="19"/>
      <c r="F53" s="19"/>
      <c r="G53" s="19"/>
      <c r="H53" s="19"/>
      <c r="I53" s="19"/>
      <c r="J53" s="19"/>
      <c r="K53" s="19"/>
      <c r="L53" s="19"/>
      <c r="M53" s="22"/>
    </row>
    <row r="54" spans="1:13" s="55" customFormat="1" ht="18.75" customHeight="1">
      <c r="A54" s="50"/>
      <c r="B54" s="229"/>
      <c r="C54" s="209" t="s">
        <v>1</v>
      </c>
      <c r="D54" s="210"/>
      <c r="E54" s="210"/>
      <c r="F54" s="210"/>
      <c r="G54" s="211"/>
      <c r="H54" s="211"/>
      <c r="I54" s="211"/>
      <c r="J54" s="211"/>
      <c r="K54" s="211"/>
      <c r="L54" s="211"/>
      <c r="M54" s="54"/>
    </row>
    <row r="55" spans="1:13" s="5" customFormat="1">
      <c r="A55" s="4"/>
      <c r="B55" s="20"/>
      <c r="C55" s="19"/>
      <c r="D55" s="19"/>
      <c r="E55" s="19"/>
      <c r="F55" s="19"/>
      <c r="G55" s="19"/>
      <c r="H55" s="19"/>
      <c r="I55" s="19"/>
      <c r="J55" s="19"/>
      <c r="K55" s="19"/>
      <c r="L55" s="19"/>
      <c r="M55" s="22"/>
    </row>
    <row r="56" spans="1:13" s="5" customFormat="1">
      <c r="A56" s="6"/>
      <c r="B56" s="20"/>
      <c r="C56" s="19"/>
      <c r="D56" s="19"/>
      <c r="E56" s="19"/>
      <c r="F56" s="19"/>
      <c r="G56" s="19"/>
      <c r="H56" s="19"/>
      <c r="I56" s="19"/>
      <c r="J56" s="19"/>
      <c r="K56" s="19"/>
      <c r="L56" s="19"/>
      <c r="M56" s="22"/>
    </row>
    <row r="57" spans="1:13" s="5" customFormat="1" ht="39.950000000000003" customHeight="1">
      <c r="A57" s="6"/>
      <c r="B57" s="20"/>
      <c r="C57" s="815" t="s">
        <v>727</v>
      </c>
      <c r="D57" s="815"/>
      <c r="E57" s="764" t="s">
        <v>728</v>
      </c>
      <c r="F57" s="764"/>
      <c r="G57" s="764"/>
      <c r="H57" s="764"/>
      <c r="I57" s="764"/>
      <c r="J57" s="764"/>
      <c r="K57" s="764"/>
      <c r="L57" s="764"/>
      <c r="M57" s="22"/>
    </row>
    <row r="58" spans="1:13" s="5" customFormat="1" ht="39.950000000000003" customHeight="1">
      <c r="A58" s="6"/>
      <c r="B58" s="20"/>
      <c r="C58" s="815" t="s">
        <v>729</v>
      </c>
      <c r="D58" s="815"/>
      <c r="E58" s="764" t="s">
        <v>730</v>
      </c>
      <c r="F58" s="764"/>
      <c r="G58" s="764"/>
      <c r="H58" s="764"/>
      <c r="I58" s="764"/>
      <c r="J58" s="764"/>
      <c r="K58" s="764"/>
      <c r="L58" s="764"/>
      <c r="M58" s="22"/>
    </row>
    <row r="59" spans="1:13" s="5" customFormat="1">
      <c r="A59" s="4"/>
      <c r="B59" s="20"/>
      <c r="C59" s="19"/>
      <c r="D59" s="19"/>
      <c r="E59" s="19"/>
      <c r="F59" s="19"/>
      <c r="G59" s="19"/>
      <c r="H59" s="19"/>
      <c r="I59" s="19"/>
      <c r="J59" s="19"/>
      <c r="K59" s="19"/>
      <c r="L59" s="19"/>
      <c r="M59" s="22"/>
    </row>
    <row r="60" spans="1:13" s="55" customFormat="1" ht="18.75" customHeight="1">
      <c r="A60" s="50"/>
      <c r="B60" s="229"/>
      <c r="C60" s="209" t="s">
        <v>731</v>
      </c>
      <c r="D60" s="210"/>
      <c r="E60" s="210"/>
      <c r="F60" s="210"/>
      <c r="G60" s="211"/>
      <c r="H60" s="211"/>
      <c r="I60" s="211"/>
      <c r="J60" s="211"/>
      <c r="K60" s="211"/>
      <c r="L60" s="211"/>
      <c r="M60" s="54"/>
    </row>
    <row r="61" spans="1:13" s="5" customFormat="1">
      <c r="A61" s="4"/>
      <c r="B61" s="20"/>
      <c r="C61" s="19"/>
      <c r="D61" s="19"/>
      <c r="E61" s="19"/>
      <c r="F61" s="19"/>
      <c r="G61" s="19"/>
      <c r="H61" s="19"/>
      <c r="I61" s="19"/>
      <c r="J61" s="19"/>
      <c r="K61" s="19"/>
      <c r="L61" s="19"/>
      <c r="M61" s="22"/>
    </row>
    <row r="62" spans="1:13" s="5" customFormat="1">
      <c r="A62" s="4"/>
      <c r="B62" s="20"/>
      <c r="C62" s="19"/>
      <c r="D62" s="19"/>
      <c r="E62" s="19"/>
      <c r="F62" s="19"/>
      <c r="G62" s="19"/>
      <c r="H62" s="19"/>
      <c r="I62" s="19"/>
      <c r="J62" s="19"/>
      <c r="K62" s="19"/>
      <c r="L62" s="19"/>
      <c r="M62" s="22"/>
    </row>
    <row r="63" spans="1:13" s="5" customFormat="1" ht="39.950000000000003" customHeight="1">
      <c r="A63" s="6"/>
      <c r="B63" s="20"/>
      <c r="C63" s="815" t="s">
        <v>732</v>
      </c>
      <c r="D63" s="815"/>
      <c r="E63" s="764" t="s">
        <v>733</v>
      </c>
      <c r="F63" s="764"/>
      <c r="G63" s="764"/>
      <c r="H63" s="764"/>
      <c r="I63" s="764"/>
      <c r="J63" s="764"/>
      <c r="K63" s="764"/>
      <c r="L63" s="764"/>
      <c r="M63" s="22"/>
    </row>
    <row r="64" spans="1:13" s="5" customFormat="1" ht="39.950000000000003" customHeight="1">
      <c r="A64" s="6"/>
      <c r="B64" s="20"/>
      <c r="C64" s="815" t="s">
        <v>734</v>
      </c>
      <c r="D64" s="815"/>
      <c r="E64" s="764" t="s">
        <v>735</v>
      </c>
      <c r="F64" s="764"/>
      <c r="G64" s="764"/>
      <c r="H64" s="764"/>
      <c r="I64" s="764"/>
      <c r="J64" s="764"/>
      <c r="K64" s="764"/>
      <c r="L64" s="764"/>
      <c r="M64" s="22"/>
    </row>
    <row r="65" spans="1:13" s="5" customFormat="1">
      <c r="A65" s="4"/>
      <c r="B65" s="20"/>
      <c r="C65" s="19"/>
      <c r="D65" s="19"/>
      <c r="E65" s="19"/>
      <c r="F65" s="19"/>
      <c r="G65" s="19"/>
      <c r="H65" s="19"/>
      <c r="I65" s="19"/>
      <c r="J65" s="19"/>
      <c r="K65" s="19"/>
      <c r="L65" s="19"/>
      <c r="M65" s="22"/>
    </row>
    <row r="66" spans="1:13" s="55" customFormat="1" ht="18.75" customHeight="1">
      <c r="A66" s="50"/>
      <c r="B66" s="229"/>
      <c r="C66" s="209" t="s">
        <v>3</v>
      </c>
      <c r="D66" s="210"/>
      <c r="E66" s="210"/>
      <c r="F66" s="210"/>
      <c r="G66" s="211"/>
      <c r="H66" s="211"/>
      <c r="I66" s="211"/>
      <c r="J66" s="211"/>
      <c r="K66" s="211"/>
      <c r="L66" s="211"/>
      <c r="M66" s="54"/>
    </row>
    <row r="67" spans="1:13" s="7" customFormat="1">
      <c r="A67" s="4"/>
      <c r="B67" s="13"/>
      <c r="C67" s="5"/>
      <c r="D67" s="5"/>
      <c r="E67" s="5"/>
      <c r="F67" s="5"/>
      <c r="G67" s="5"/>
      <c r="H67" s="5"/>
      <c r="I67" s="5"/>
      <c r="J67" s="5"/>
      <c r="K67" s="5"/>
      <c r="L67" s="5"/>
      <c r="M67" s="14"/>
    </row>
    <row r="68" spans="1:13">
      <c r="B68" s="13"/>
      <c r="M68" s="14"/>
    </row>
    <row r="69" spans="1:13" s="5" customFormat="1" ht="39.950000000000003" customHeight="1">
      <c r="A69" s="6"/>
      <c r="B69" s="20"/>
      <c r="C69" s="815" t="s">
        <v>266</v>
      </c>
      <c r="D69" s="815"/>
      <c r="E69" s="764" t="s">
        <v>736</v>
      </c>
      <c r="F69" s="764"/>
      <c r="G69" s="764"/>
      <c r="H69" s="764"/>
      <c r="I69" s="764"/>
      <c r="J69" s="764"/>
      <c r="K69" s="764"/>
      <c r="L69" s="764"/>
      <c r="M69" s="22"/>
    </row>
    <row r="70" spans="1:13" s="5" customFormat="1" ht="39.950000000000003" customHeight="1">
      <c r="A70" s="6"/>
      <c r="B70" s="20"/>
      <c r="C70" s="815" t="s">
        <v>737</v>
      </c>
      <c r="D70" s="815"/>
      <c r="E70" s="764" t="s">
        <v>738</v>
      </c>
      <c r="F70" s="764"/>
      <c r="G70" s="764"/>
      <c r="H70" s="764"/>
      <c r="I70" s="764"/>
      <c r="J70" s="764"/>
      <c r="K70" s="764"/>
      <c r="L70" s="764"/>
      <c r="M70" s="22"/>
    </row>
    <row r="71" spans="1:13" s="5" customFormat="1" ht="39.950000000000003" customHeight="1">
      <c r="A71" s="6"/>
      <c r="B71" s="20"/>
      <c r="C71" s="815" t="s">
        <v>232</v>
      </c>
      <c r="D71" s="815"/>
      <c r="E71" s="764" t="s">
        <v>739</v>
      </c>
      <c r="F71" s="764"/>
      <c r="G71" s="764"/>
      <c r="H71" s="764"/>
      <c r="I71" s="764"/>
      <c r="J71" s="764"/>
      <c r="K71" s="764"/>
      <c r="L71" s="764"/>
      <c r="M71" s="22"/>
    </row>
    <row r="72" spans="1:13">
      <c r="B72" s="13"/>
      <c r="M72" s="14"/>
    </row>
    <row r="73" spans="1:13">
      <c r="B73" s="13"/>
      <c r="M73" s="14"/>
    </row>
    <row r="74" spans="1:13">
      <c r="B74" s="13"/>
      <c r="M74" s="14"/>
    </row>
    <row r="75" spans="1:13">
      <c r="B75" s="13"/>
      <c r="M75" s="14"/>
    </row>
    <row r="76" spans="1:13">
      <c r="B76" s="13"/>
      <c r="M76" s="14"/>
    </row>
    <row r="77" spans="1:13">
      <c r="B77" s="13"/>
      <c r="M77" s="14"/>
    </row>
    <row r="78" spans="1:13">
      <c r="B78" s="13"/>
      <c r="M78" s="14"/>
    </row>
    <row r="79" spans="1:13">
      <c r="B79" s="13"/>
      <c r="M79" s="14"/>
    </row>
    <row r="80" spans="1:13">
      <c r="B80" s="23"/>
      <c r="C80" s="24"/>
      <c r="D80" s="24"/>
      <c r="E80" s="25"/>
      <c r="F80" s="24"/>
      <c r="G80" s="24"/>
      <c r="H80" s="24"/>
      <c r="I80" s="24"/>
      <c r="J80" s="24"/>
      <c r="K80" s="24"/>
      <c r="L80" s="24"/>
      <c r="M80" s="26"/>
    </row>
    <row r="81"/>
  </sheetData>
  <mergeCells count="24">
    <mergeCell ref="C48:D48"/>
    <mergeCell ref="E48:L48"/>
    <mergeCell ref="C49:D49"/>
    <mergeCell ref="E49:L49"/>
    <mergeCell ref="C50:D50"/>
    <mergeCell ref="C51:D51"/>
    <mergeCell ref="C52:D52"/>
    <mergeCell ref="E50:L50"/>
    <mergeCell ref="E51:L51"/>
    <mergeCell ref="E52:L52"/>
    <mergeCell ref="C63:D63"/>
    <mergeCell ref="E63:L63"/>
    <mergeCell ref="C57:D57"/>
    <mergeCell ref="E57:L57"/>
    <mergeCell ref="C58:D58"/>
    <mergeCell ref="E58:L58"/>
    <mergeCell ref="C71:D71"/>
    <mergeCell ref="E71:L71"/>
    <mergeCell ref="C64:D64"/>
    <mergeCell ref="E64:L64"/>
    <mergeCell ref="C69:D69"/>
    <mergeCell ref="E69:L69"/>
    <mergeCell ref="C70:D70"/>
    <mergeCell ref="E70:L70"/>
  </mergeCells>
  <conditionalFormatting sqref="I45:L45">
    <cfRule type="containsText" dxfId="3" priority="5" operator="containsText" text="sustainability report">
      <formula>NOT(ISERROR(SEARCH("sustainability report",I45)))</formula>
    </cfRule>
  </conditionalFormatting>
  <conditionalFormatting sqref="I54:L54">
    <cfRule type="containsText" dxfId="2" priority="4" operator="containsText" text="sustainability report">
      <formula>NOT(ISERROR(SEARCH("sustainability report",I54)))</formula>
    </cfRule>
  </conditionalFormatting>
  <conditionalFormatting sqref="I60:L60">
    <cfRule type="containsText" dxfId="1" priority="3" operator="containsText" text="sustainability report">
      <formula>NOT(ISERROR(SEARCH("sustainability report",I60)))</formula>
    </cfRule>
  </conditionalFormatting>
  <conditionalFormatting sqref="I66:L66">
    <cfRule type="containsText" dxfId="0" priority="2" operator="containsText" text="sustainability report">
      <formula>NOT(ISERROR(SEARCH("sustainability report",I66)))</formula>
    </cfRule>
  </conditionalFormatting>
  <pageMargins left="0.25" right="0.25" top="0.75" bottom="0.75" header="0.3" footer="0.3"/>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56C98-CF97-43F1-A12B-E751C675E852}">
  <sheetPr codeName="Sheet14">
    <tabColor rgb="FF003C5A"/>
    <pageSetUpPr autoPageBreaks="0" fitToPage="1"/>
  </sheetPr>
  <dimension ref="A1:S228"/>
  <sheetViews>
    <sheetView showGridLines="0" zoomScale="138" zoomScaleNormal="100" workbookViewId="0">
      <pane ySplit="9" topLeftCell="A10" activePane="bottomLeft" state="frozen"/>
      <selection pane="bottomLeft"/>
    </sheetView>
  </sheetViews>
  <sheetFormatPr defaultColWidth="0" defaultRowHeight="11.25" customHeight="1" zeroHeight="1"/>
  <cols>
    <col min="1" max="1" width="2.140625" style="4" customWidth="1"/>
    <col min="2" max="4" width="10.140625" style="5" customWidth="1"/>
    <col min="5" max="5" width="10.140625" style="18" customWidth="1"/>
    <col min="6" max="18" width="10.140625" style="5" customWidth="1"/>
    <col min="19" max="19" width="2.140625" style="4" customWidth="1"/>
    <col min="20" max="16384" width="9.140625" style="4" hidden="1"/>
  </cols>
  <sheetData>
    <row r="1" spans="1:18" ht="9.9499999999999993"/>
    <row r="2" spans="1:18" s="2" customFormat="1" ht="14.1">
      <c r="A2" s="4"/>
      <c r="B2" s="35"/>
      <c r="C2" s="36"/>
      <c r="D2" s="36"/>
      <c r="E2" s="36"/>
      <c r="F2" s="36"/>
      <c r="G2" s="36"/>
      <c r="H2" s="36"/>
      <c r="I2" s="36"/>
      <c r="J2" s="36"/>
      <c r="K2" s="36"/>
      <c r="L2" s="36"/>
      <c r="M2" s="36"/>
      <c r="N2" s="36"/>
      <c r="O2" s="36"/>
      <c r="P2" s="36"/>
      <c r="Q2" s="36"/>
      <c r="R2" s="270"/>
    </row>
    <row r="3" spans="1:18" s="1" customFormat="1" ht="11.45">
      <c r="B3" s="27"/>
      <c r="E3" s="28"/>
      <c r="R3" s="271"/>
    </row>
    <row r="4" spans="1:18" s="2" customFormat="1" ht="30.75" customHeight="1" thickBot="1">
      <c r="A4" s="1"/>
      <c r="B4" s="30"/>
      <c r="C4" s="31"/>
      <c r="D4" s="38" t="s">
        <v>740</v>
      </c>
      <c r="E4" s="32"/>
      <c r="F4" s="33"/>
      <c r="G4" s="33"/>
      <c r="H4" s="33"/>
      <c r="I4" s="33"/>
      <c r="J4" s="33"/>
      <c r="K4" s="33"/>
      <c r="L4" s="33"/>
      <c r="M4" s="33"/>
      <c r="N4" s="33"/>
      <c r="O4" s="33"/>
      <c r="P4" s="33"/>
      <c r="Q4" s="33"/>
      <c r="R4" s="272"/>
    </row>
    <row r="5" spans="1:18" s="3" customFormat="1" ht="28.5" customHeight="1" thickBot="1">
      <c r="A5" s="1"/>
      <c r="B5" s="40"/>
      <c r="C5" s="41"/>
      <c r="D5" s="42" t="s">
        <v>741</v>
      </c>
      <c r="E5" s="43"/>
      <c r="F5" s="44"/>
      <c r="G5" s="45"/>
      <c r="H5" s="45"/>
      <c r="I5" s="45"/>
      <c r="J5" s="45"/>
      <c r="K5" s="45"/>
      <c r="L5" s="45"/>
      <c r="M5" s="45"/>
      <c r="N5" s="45"/>
      <c r="O5" s="45"/>
      <c r="P5" s="45"/>
      <c r="Q5" s="45"/>
      <c r="R5" s="273"/>
    </row>
    <row r="6" spans="1:18" ht="11.45">
      <c r="A6" s="1"/>
      <c r="B6" s="16"/>
      <c r="D6" s="17"/>
      <c r="E6" s="8"/>
      <c r="F6" s="17"/>
      <c r="R6" s="274"/>
    </row>
    <row r="7" spans="1:18" ht="9.9499999999999993">
      <c r="B7" s="16"/>
      <c r="D7" s="17"/>
      <c r="E7" s="8"/>
      <c r="F7" s="17"/>
      <c r="R7" s="274"/>
    </row>
    <row r="8" spans="1:18" ht="9.9499999999999993">
      <c r="B8" s="16"/>
      <c r="C8" s="7"/>
      <c r="D8" s="8"/>
      <c r="E8" s="8"/>
      <c r="F8" s="17"/>
      <c r="R8" s="274"/>
    </row>
    <row r="9" spans="1:18" ht="10.5">
      <c r="B9" s="16"/>
      <c r="C9" s="275" t="s">
        <v>742</v>
      </c>
      <c r="D9" s="275" t="s">
        <v>44</v>
      </c>
      <c r="E9" s="275"/>
      <c r="F9" s="275"/>
      <c r="G9" s="275"/>
      <c r="H9" s="275"/>
      <c r="I9" s="275" t="s">
        <v>393</v>
      </c>
      <c r="J9" s="275"/>
      <c r="K9" s="275"/>
      <c r="L9" s="275"/>
      <c r="M9" s="275"/>
      <c r="N9" s="275"/>
      <c r="O9" s="275" t="s">
        <v>743</v>
      </c>
      <c r="P9" s="275"/>
      <c r="Q9" s="275"/>
      <c r="R9" s="274"/>
    </row>
    <row r="10" spans="1:18" s="55" customFormat="1" ht="18.75" customHeight="1">
      <c r="A10" s="50"/>
      <c r="B10" s="229"/>
      <c r="C10" s="269" t="s">
        <v>744</v>
      </c>
      <c r="D10" s="52"/>
      <c r="E10" s="52"/>
      <c r="F10" s="52"/>
      <c r="G10" s="53"/>
      <c r="H10" s="53"/>
      <c r="I10" s="53"/>
      <c r="J10" s="53"/>
      <c r="K10" s="53"/>
      <c r="L10" s="53"/>
      <c r="M10" s="53"/>
      <c r="N10" s="53"/>
      <c r="O10" s="49"/>
      <c r="P10" s="53"/>
      <c r="Q10" s="53"/>
      <c r="R10" s="276"/>
    </row>
    <row r="11" spans="1:18" s="5" customFormat="1" ht="9.9499999999999993">
      <c r="B11" s="20"/>
      <c r="C11" s="19"/>
      <c r="D11" s="715"/>
      <c r="E11" s="715"/>
      <c r="F11" s="715"/>
      <c r="G11" s="21"/>
      <c r="H11" s="21"/>
      <c r="I11" s="21"/>
      <c r="J11" s="21"/>
      <c r="K11" s="21"/>
      <c r="L11" s="21"/>
      <c r="M11" s="21"/>
      <c r="N11" s="21"/>
      <c r="O11" s="19"/>
      <c r="P11" s="21"/>
      <c r="Q11" s="21"/>
      <c r="R11" s="277"/>
    </row>
    <row r="12" spans="1:18" s="5" customFormat="1" ht="11.25" customHeight="1">
      <c r="B12" s="20"/>
      <c r="C12" s="738" t="s">
        <v>745</v>
      </c>
      <c r="D12" s="816" t="s">
        <v>746</v>
      </c>
      <c r="E12" s="816"/>
      <c r="F12" s="816"/>
      <c r="G12" s="816"/>
      <c r="H12" s="208"/>
      <c r="I12" s="817" t="s">
        <v>747</v>
      </c>
      <c r="J12" s="817"/>
      <c r="K12" s="817"/>
      <c r="L12" s="817"/>
      <c r="M12" s="817"/>
      <c r="N12" s="736"/>
      <c r="O12" s="818"/>
      <c r="P12" s="819"/>
      <c r="Q12" s="819"/>
      <c r="R12" s="277"/>
    </row>
    <row r="13" spans="1:18" s="5" customFormat="1" ht="23.1" customHeight="1">
      <c r="B13" s="20"/>
      <c r="C13" s="738" t="s">
        <v>748</v>
      </c>
      <c r="D13" s="816" t="s">
        <v>749</v>
      </c>
      <c r="E13" s="816"/>
      <c r="F13" s="816"/>
      <c r="G13" s="816"/>
      <c r="H13" s="208"/>
      <c r="I13" s="817" t="s">
        <v>750</v>
      </c>
      <c r="J13" s="817"/>
      <c r="K13" s="817"/>
      <c r="L13" s="817"/>
      <c r="M13" s="817"/>
      <c r="N13" s="736"/>
      <c r="O13" s="818"/>
      <c r="P13" s="819"/>
      <c r="Q13" s="819"/>
      <c r="R13" s="277"/>
    </row>
    <row r="14" spans="1:18" s="5" customFormat="1" ht="23.1" customHeight="1">
      <c r="B14" s="20"/>
      <c r="C14" s="738" t="s">
        <v>751</v>
      </c>
      <c r="D14" s="816" t="s">
        <v>752</v>
      </c>
      <c r="E14" s="816"/>
      <c r="F14" s="816"/>
      <c r="G14" s="816"/>
      <c r="H14" s="208"/>
      <c r="I14" s="817" t="s">
        <v>753</v>
      </c>
      <c r="J14" s="817"/>
      <c r="K14" s="817"/>
      <c r="L14" s="817"/>
      <c r="M14" s="817"/>
      <c r="N14" s="736"/>
      <c r="O14" s="818"/>
      <c r="P14" s="819"/>
      <c r="Q14" s="819"/>
      <c r="R14" s="277"/>
    </row>
    <row r="15" spans="1:18" s="5" customFormat="1" ht="11.25" customHeight="1">
      <c r="B15" s="20"/>
      <c r="C15" s="738" t="s">
        <v>754</v>
      </c>
      <c r="D15" s="816" t="s">
        <v>755</v>
      </c>
      <c r="E15" s="816"/>
      <c r="F15" s="816"/>
      <c r="G15" s="816"/>
      <c r="H15" s="208"/>
      <c r="I15" s="820" t="s">
        <v>756</v>
      </c>
      <c r="J15" s="820"/>
      <c r="K15" s="820"/>
      <c r="L15" s="820"/>
      <c r="M15" s="820"/>
      <c r="N15" s="736"/>
      <c r="O15" s="818"/>
      <c r="P15" s="819"/>
      <c r="Q15" s="819"/>
      <c r="R15" s="277"/>
    </row>
    <row r="16" spans="1:18" s="5" customFormat="1" ht="14.45">
      <c r="B16" s="20"/>
      <c r="C16" s="738" t="s">
        <v>757</v>
      </c>
      <c r="D16" s="816" t="s">
        <v>758</v>
      </c>
      <c r="E16" s="816"/>
      <c r="F16" s="816"/>
      <c r="G16" s="816"/>
      <c r="H16" s="736"/>
      <c r="I16" s="817" t="s">
        <v>759</v>
      </c>
      <c r="J16" s="817"/>
      <c r="K16" s="817"/>
      <c r="L16" s="817"/>
      <c r="M16" s="817"/>
      <c r="N16" s="737"/>
      <c r="O16" s="818"/>
      <c r="P16" s="819"/>
      <c r="Q16" s="819"/>
      <c r="R16" s="277"/>
    </row>
    <row r="17" spans="2:18" s="5" customFormat="1" ht="12" customHeight="1">
      <c r="B17" s="20"/>
      <c r="C17" s="738" t="s">
        <v>760</v>
      </c>
      <c r="D17" s="816" t="s">
        <v>761</v>
      </c>
      <c r="E17" s="816"/>
      <c r="F17" s="816"/>
      <c r="G17" s="816"/>
      <c r="H17" s="208"/>
      <c r="I17" s="817" t="s">
        <v>747</v>
      </c>
      <c r="J17" s="817"/>
      <c r="K17" s="817"/>
      <c r="L17" s="817"/>
      <c r="M17" s="817"/>
      <c r="N17" s="736"/>
      <c r="O17" s="818"/>
      <c r="P17" s="819"/>
      <c r="Q17" s="819"/>
      <c r="R17" s="277"/>
    </row>
    <row r="18" spans="2:18" s="5" customFormat="1" ht="23.1" customHeight="1">
      <c r="B18" s="20"/>
      <c r="C18" s="738" t="s">
        <v>762</v>
      </c>
      <c r="D18" s="816" t="s">
        <v>763</v>
      </c>
      <c r="E18" s="816"/>
      <c r="F18" s="816"/>
      <c r="G18" s="816"/>
      <c r="H18" s="736"/>
      <c r="I18" s="825" t="s">
        <v>764</v>
      </c>
      <c r="J18" s="825"/>
      <c r="K18" s="825"/>
      <c r="L18" s="825"/>
      <c r="M18" s="825"/>
      <c r="N18" s="736"/>
      <c r="O18" s="818" t="s">
        <v>765</v>
      </c>
      <c r="P18" s="819"/>
      <c r="Q18" s="819"/>
      <c r="R18" s="277"/>
    </row>
    <row r="19" spans="2:18" s="5" customFormat="1" ht="12" customHeight="1">
      <c r="B19" s="20"/>
      <c r="C19" s="738" t="s">
        <v>766</v>
      </c>
      <c r="D19" s="816" t="s">
        <v>767</v>
      </c>
      <c r="E19" s="816"/>
      <c r="F19" s="816"/>
      <c r="G19" s="816"/>
      <c r="H19" s="208"/>
      <c r="I19" s="825" t="s">
        <v>768</v>
      </c>
      <c r="J19" s="825"/>
      <c r="K19" s="825"/>
      <c r="L19" s="825"/>
      <c r="M19" s="825"/>
      <c r="N19" s="736"/>
      <c r="O19" s="818" t="s">
        <v>769</v>
      </c>
      <c r="P19" s="819"/>
      <c r="Q19" s="819"/>
      <c r="R19" s="277"/>
    </row>
    <row r="20" spans="2:18" s="5" customFormat="1" ht="23.1" customHeight="1">
      <c r="B20" s="20"/>
      <c r="C20" s="738" t="s">
        <v>770</v>
      </c>
      <c r="D20" s="816" t="s">
        <v>771</v>
      </c>
      <c r="E20" s="816"/>
      <c r="F20" s="816"/>
      <c r="G20" s="816"/>
      <c r="H20" s="208"/>
      <c r="I20" s="825" t="s">
        <v>772</v>
      </c>
      <c r="J20" s="825"/>
      <c r="K20" s="825"/>
      <c r="L20" s="825"/>
      <c r="M20" s="825"/>
      <c r="N20" s="736"/>
      <c r="O20" s="818" t="s">
        <v>773</v>
      </c>
      <c r="P20" s="819"/>
      <c r="Q20" s="819"/>
      <c r="R20" s="277"/>
    </row>
    <row r="21" spans="2:18" s="5" customFormat="1" ht="23.1" customHeight="1">
      <c r="B21" s="20"/>
      <c r="C21" s="821" t="s">
        <v>774</v>
      </c>
      <c r="D21" s="816" t="s">
        <v>775</v>
      </c>
      <c r="E21" s="816"/>
      <c r="F21" s="816"/>
      <c r="G21" s="816"/>
      <c r="H21" s="816"/>
      <c r="I21" s="824" t="s">
        <v>776</v>
      </c>
      <c r="J21" s="824"/>
      <c r="K21" s="824"/>
      <c r="L21" s="824"/>
      <c r="M21" s="824"/>
      <c r="N21" s="736"/>
      <c r="O21" s="818" t="s">
        <v>777</v>
      </c>
      <c r="P21" s="819"/>
      <c r="Q21" s="819"/>
      <c r="R21" s="277"/>
    </row>
    <row r="22" spans="2:18" s="5" customFormat="1" ht="12" customHeight="1">
      <c r="B22" s="20"/>
      <c r="C22" s="822"/>
      <c r="D22" s="764"/>
      <c r="E22" s="764"/>
      <c r="F22" s="764"/>
      <c r="G22" s="764"/>
      <c r="H22" s="823"/>
      <c r="I22" s="820" t="s">
        <v>778</v>
      </c>
      <c r="J22" s="820"/>
      <c r="K22" s="820"/>
      <c r="L22" s="820"/>
      <c r="M22" s="820"/>
      <c r="N22" s="736"/>
      <c r="O22" s="738"/>
      <c r="P22" s="738"/>
      <c r="Q22" s="738"/>
      <c r="R22" s="277"/>
    </row>
    <row r="23" spans="2:18" s="5" customFormat="1" ht="25.5" customHeight="1">
      <c r="B23" s="20"/>
      <c r="C23" s="738" t="s">
        <v>779</v>
      </c>
      <c r="D23" s="816" t="s">
        <v>780</v>
      </c>
      <c r="E23" s="816"/>
      <c r="F23" s="816"/>
      <c r="G23" s="816"/>
      <c r="H23" s="208"/>
      <c r="I23" s="820" t="s">
        <v>781</v>
      </c>
      <c r="J23" s="820"/>
      <c r="K23" s="820"/>
      <c r="L23" s="820"/>
      <c r="M23" s="820"/>
      <c r="N23" s="736"/>
      <c r="O23" s="818" t="s">
        <v>782</v>
      </c>
      <c r="P23" s="819"/>
      <c r="Q23" s="819"/>
      <c r="R23" s="277"/>
    </row>
    <row r="24" spans="2:18" s="5" customFormat="1" ht="21.95" customHeight="1">
      <c r="B24" s="20"/>
      <c r="C24" s="738" t="s">
        <v>783</v>
      </c>
      <c r="D24" s="816" t="s">
        <v>784</v>
      </c>
      <c r="E24" s="816"/>
      <c r="F24" s="816"/>
      <c r="G24" s="816"/>
      <c r="H24" s="208"/>
      <c r="I24" s="824" t="s">
        <v>778</v>
      </c>
      <c r="J24" s="824"/>
      <c r="K24" s="824"/>
      <c r="L24" s="824"/>
      <c r="M24" s="824"/>
      <c r="N24" s="736"/>
      <c r="O24" s="818" t="s">
        <v>777</v>
      </c>
      <c r="P24" s="819"/>
      <c r="Q24" s="819"/>
      <c r="R24" s="277"/>
    </row>
    <row r="25" spans="2:18" s="5" customFormat="1" ht="11.25" customHeight="1">
      <c r="B25" s="20"/>
      <c r="C25" s="738" t="s">
        <v>785</v>
      </c>
      <c r="D25" s="816" t="s">
        <v>786</v>
      </c>
      <c r="E25" s="816"/>
      <c r="F25" s="816"/>
      <c r="G25" s="816"/>
      <c r="H25" s="208"/>
      <c r="I25" s="820" t="s">
        <v>778</v>
      </c>
      <c r="J25" s="820"/>
      <c r="K25" s="820"/>
      <c r="L25" s="820"/>
      <c r="M25" s="820"/>
      <c r="N25" s="736"/>
      <c r="O25" s="818"/>
      <c r="P25" s="819"/>
      <c r="Q25" s="819"/>
      <c r="R25" s="277"/>
    </row>
    <row r="26" spans="2:18" s="5" customFormat="1" ht="11.25" customHeight="1">
      <c r="B26" s="20"/>
      <c r="C26" s="264" t="s">
        <v>787</v>
      </c>
      <c r="D26" s="816" t="s">
        <v>788</v>
      </c>
      <c r="E26" s="816"/>
      <c r="F26" s="816"/>
      <c r="G26" s="816"/>
      <c r="H26" s="208"/>
      <c r="I26" s="820" t="s">
        <v>778</v>
      </c>
      <c r="J26" s="820"/>
      <c r="K26" s="820"/>
      <c r="L26" s="820"/>
      <c r="M26" s="820"/>
      <c r="N26" s="736"/>
      <c r="O26" s="818"/>
      <c r="P26" s="819"/>
      <c r="Q26" s="819"/>
      <c r="R26" s="277"/>
    </row>
    <row r="27" spans="2:18" s="5" customFormat="1" ht="23.45" customHeight="1">
      <c r="B27" s="20"/>
      <c r="C27" s="264" t="s">
        <v>789</v>
      </c>
      <c r="D27" s="816" t="s">
        <v>790</v>
      </c>
      <c r="E27" s="816"/>
      <c r="F27" s="816"/>
      <c r="G27" s="816"/>
      <c r="H27" s="208"/>
      <c r="I27" s="820" t="s">
        <v>791</v>
      </c>
      <c r="J27" s="820"/>
      <c r="K27" s="820"/>
      <c r="L27" s="820"/>
      <c r="M27" s="820"/>
      <c r="N27" s="736"/>
      <c r="O27" s="818" t="s">
        <v>777</v>
      </c>
      <c r="P27" s="819"/>
      <c r="Q27" s="819"/>
      <c r="R27" s="277"/>
    </row>
    <row r="28" spans="2:18" s="5" customFormat="1" ht="23.45" customHeight="1">
      <c r="B28" s="20"/>
      <c r="C28" s="738" t="s">
        <v>792</v>
      </c>
      <c r="D28" s="816" t="s">
        <v>793</v>
      </c>
      <c r="E28" s="816"/>
      <c r="F28" s="816"/>
      <c r="G28" s="816"/>
      <c r="H28" s="60"/>
      <c r="I28" s="820" t="s">
        <v>794</v>
      </c>
      <c r="J28" s="820"/>
      <c r="K28" s="820"/>
      <c r="L28" s="820"/>
      <c r="M28" s="820"/>
      <c r="N28" s="736"/>
      <c r="O28" s="818"/>
      <c r="P28" s="819"/>
      <c r="Q28" s="819"/>
      <c r="R28" s="277"/>
    </row>
    <row r="29" spans="2:18" s="5" customFormat="1" ht="12.95" customHeight="1">
      <c r="B29" s="20"/>
      <c r="C29" s="738"/>
      <c r="D29" s="736"/>
      <c r="E29" s="736"/>
      <c r="F29" s="736"/>
      <c r="G29" s="736"/>
      <c r="H29" s="60"/>
      <c r="I29" s="820" t="s">
        <v>795</v>
      </c>
      <c r="J29" s="820"/>
      <c r="K29" s="820"/>
      <c r="L29" s="820"/>
      <c r="M29" s="820"/>
      <c r="N29" s="736"/>
      <c r="O29" s="818"/>
      <c r="P29" s="819"/>
      <c r="Q29" s="819"/>
      <c r="R29" s="277"/>
    </row>
    <row r="30" spans="2:18" s="5" customFormat="1" ht="12.95" customHeight="1">
      <c r="B30" s="20"/>
      <c r="C30" s="738"/>
      <c r="D30" s="736"/>
      <c r="E30" s="736"/>
      <c r="F30" s="736"/>
      <c r="G30" s="736"/>
      <c r="H30" s="60"/>
      <c r="I30" s="820" t="s">
        <v>796</v>
      </c>
      <c r="J30" s="820"/>
      <c r="K30" s="820"/>
      <c r="L30" s="820"/>
      <c r="M30" s="820"/>
      <c r="N30" s="736"/>
      <c r="O30" s="818"/>
      <c r="P30" s="819"/>
      <c r="Q30" s="819"/>
      <c r="R30" s="277"/>
    </row>
    <row r="31" spans="2:18" s="5" customFormat="1" ht="12.95" customHeight="1">
      <c r="B31" s="20"/>
      <c r="C31" s="738" t="s">
        <v>797</v>
      </c>
      <c r="D31" s="816" t="s">
        <v>798</v>
      </c>
      <c r="E31" s="816"/>
      <c r="F31" s="816"/>
      <c r="G31" s="816"/>
      <c r="H31" s="208"/>
      <c r="I31" s="820" t="s">
        <v>776</v>
      </c>
      <c r="J31" s="820"/>
      <c r="K31" s="820"/>
      <c r="L31" s="820"/>
      <c r="M31" s="820"/>
      <c r="N31" s="737"/>
      <c r="O31" s="818"/>
      <c r="P31" s="819"/>
      <c r="Q31" s="819"/>
      <c r="R31" s="277"/>
    </row>
    <row r="32" spans="2:18" s="5" customFormat="1" ht="12.95" customHeight="1">
      <c r="B32" s="20"/>
      <c r="C32" s="278"/>
      <c r="D32" s="711"/>
      <c r="E32" s="711"/>
      <c r="F32" s="711"/>
      <c r="G32" s="279"/>
      <c r="H32" s="279"/>
      <c r="I32" s="825" t="s">
        <v>799</v>
      </c>
      <c r="J32" s="825"/>
      <c r="K32" s="825"/>
      <c r="L32" s="825"/>
      <c r="M32" s="825"/>
      <c r="N32" s="737"/>
      <c r="O32" s="818"/>
      <c r="P32" s="819"/>
      <c r="Q32" s="819"/>
      <c r="R32" s="277"/>
    </row>
    <row r="33" spans="2:18" s="5" customFormat="1" ht="23.1" customHeight="1">
      <c r="B33" s="20"/>
      <c r="C33" s="738" t="s">
        <v>800</v>
      </c>
      <c r="D33" s="816" t="s">
        <v>801</v>
      </c>
      <c r="E33" s="816"/>
      <c r="F33" s="816"/>
      <c r="G33" s="816"/>
      <c r="H33" s="208"/>
      <c r="I33" s="820" t="s">
        <v>802</v>
      </c>
      <c r="J33" s="820"/>
      <c r="K33" s="820"/>
      <c r="L33" s="820"/>
      <c r="M33" s="820"/>
      <c r="N33" s="737"/>
      <c r="O33" s="818"/>
      <c r="P33" s="819"/>
      <c r="Q33" s="819"/>
      <c r="R33" s="277"/>
    </row>
    <row r="34" spans="2:18" s="5" customFormat="1" ht="24.95" customHeight="1">
      <c r="B34" s="20"/>
      <c r="C34" s="738" t="s">
        <v>803</v>
      </c>
      <c r="D34" s="816" t="s">
        <v>804</v>
      </c>
      <c r="E34" s="816"/>
      <c r="F34" s="816"/>
      <c r="G34" s="816"/>
      <c r="H34" s="208"/>
      <c r="I34" s="825" t="s">
        <v>805</v>
      </c>
      <c r="J34" s="825"/>
      <c r="K34" s="825"/>
      <c r="L34" s="825"/>
      <c r="M34" s="825"/>
      <c r="N34" s="737"/>
      <c r="O34" s="818"/>
      <c r="P34" s="819"/>
      <c r="Q34" s="819"/>
      <c r="R34" s="277"/>
    </row>
    <row r="35" spans="2:18" s="5" customFormat="1" ht="24" customHeight="1">
      <c r="B35" s="20"/>
      <c r="C35" s="821" t="s">
        <v>806</v>
      </c>
      <c r="D35" s="816" t="s">
        <v>807</v>
      </c>
      <c r="E35" s="816"/>
      <c r="F35" s="816"/>
      <c r="G35" s="816"/>
      <c r="H35" s="816"/>
      <c r="I35" s="825" t="s">
        <v>802</v>
      </c>
      <c r="J35" s="825"/>
      <c r="K35" s="825"/>
      <c r="L35" s="825"/>
      <c r="M35" s="825"/>
      <c r="N35" s="737"/>
      <c r="O35" s="818"/>
      <c r="P35" s="819"/>
      <c r="Q35" s="819"/>
      <c r="R35" s="277"/>
    </row>
    <row r="36" spans="2:18" s="5" customFormat="1" ht="11.1" customHeight="1">
      <c r="B36" s="20"/>
      <c r="C36" s="827"/>
      <c r="D36" s="764"/>
      <c r="E36" s="764"/>
      <c r="F36" s="764"/>
      <c r="G36" s="764"/>
      <c r="H36" s="764"/>
      <c r="I36" s="826" t="s">
        <v>808</v>
      </c>
      <c r="J36" s="825"/>
      <c r="K36" s="825"/>
      <c r="L36" s="825"/>
      <c r="M36" s="825"/>
      <c r="N36" s="737"/>
      <c r="O36" s="818"/>
      <c r="P36" s="819"/>
      <c r="Q36" s="819"/>
      <c r="R36" s="277"/>
    </row>
    <row r="37" spans="2:18" s="5" customFormat="1" ht="12" customHeight="1">
      <c r="B37" s="20"/>
      <c r="C37" s="738" t="s">
        <v>809</v>
      </c>
      <c r="D37" s="816" t="s">
        <v>810</v>
      </c>
      <c r="E37" s="816"/>
      <c r="F37" s="816"/>
      <c r="G37" s="816"/>
      <c r="H37" s="736"/>
      <c r="I37" s="826" t="s">
        <v>811</v>
      </c>
      <c r="J37" s="825"/>
      <c r="K37" s="825"/>
      <c r="L37" s="825"/>
      <c r="M37" s="825"/>
      <c r="N37" s="736"/>
      <c r="O37" s="818"/>
      <c r="P37" s="819"/>
      <c r="Q37" s="819"/>
      <c r="R37" s="277"/>
    </row>
    <row r="38" spans="2:18" s="5" customFormat="1" ht="24" customHeight="1">
      <c r="B38" s="20"/>
      <c r="C38" s="738" t="s">
        <v>812</v>
      </c>
      <c r="D38" s="816" t="s">
        <v>813</v>
      </c>
      <c r="E38" s="816"/>
      <c r="F38" s="816"/>
      <c r="G38" s="816"/>
      <c r="H38" s="736"/>
      <c r="I38" s="826" t="s">
        <v>814</v>
      </c>
      <c r="J38" s="825"/>
      <c r="K38" s="825"/>
      <c r="L38" s="825"/>
      <c r="M38" s="825"/>
      <c r="N38" s="736"/>
      <c r="O38" s="818"/>
      <c r="P38" s="819"/>
      <c r="Q38" s="819"/>
      <c r="R38" s="277"/>
    </row>
    <row r="39" spans="2:18" s="5" customFormat="1" ht="12.95" customHeight="1">
      <c r="B39" s="20"/>
      <c r="C39" s="738"/>
      <c r="D39" s="736"/>
      <c r="E39" s="736"/>
      <c r="F39" s="736"/>
      <c r="G39" s="736"/>
      <c r="H39" s="736"/>
      <c r="I39" s="820" t="s">
        <v>815</v>
      </c>
      <c r="J39" s="820"/>
      <c r="K39" s="820"/>
      <c r="L39" s="820"/>
      <c r="M39" s="820"/>
      <c r="N39" s="736"/>
      <c r="O39" s="818"/>
      <c r="P39" s="819"/>
      <c r="Q39" s="819"/>
      <c r="R39" s="277"/>
    </row>
    <row r="40" spans="2:18" s="5" customFormat="1" ht="24.75" customHeight="1">
      <c r="B40" s="20"/>
      <c r="C40" s="738" t="s">
        <v>816</v>
      </c>
      <c r="D40" s="816" t="s">
        <v>817</v>
      </c>
      <c r="E40" s="816"/>
      <c r="F40" s="816"/>
      <c r="G40" s="816"/>
      <c r="H40" s="208"/>
      <c r="I40" s="820" t="s">
        <v>778</v>
      </c>
      <c r="J40" s="820"/>
      <c r="K40" s="820"/>
      <c r="L40" s="820"/>
      <c r="M40" s="820"/>
      <c r="N40" s="736"/>
      <c r="O40" s="818" t="s">
        <v>782</v>
      </c>
      <c r="P40" s="819"/>
      <c r="Q40" s="819"/>
      <c r="R40" s="277"/>
    </row>
    <row r="41" spans="2:18" s="5" customFormat="1" ht="12" customHeight="1">
      <c r="B41" s="20"/>
      <c r="C41" s="738"/>
      <c r="D41" s="736"/>
      <c r="E41" s="736"/>
      <c r="F41" s="736"/>
      <c r="G41" s="736"/>
      <c r="H41" s="208"/>
      <c r="I41" s="820" t="s">
        <v>818</v>
      </c>
      <c r="J41" s="820"/>
      <c r="K41" s="820"/>
      <c r="L41" s="820"/>
      <c r="M41" s="820"/>
      <c r="N41" s="736"/>
      <c r="O41" s="818"/>
      <c r="P41" s="819"/>
      <c r="Q41" s="819"/>
      <c r="R41" s="277"/>
    </row>
    <row r="42" spans="2:18" s="5" customFormat="1" ht="12" customHeight="1">
      <c r="B42" s="20"/>
      <c r="C42" s="738"/>
      <c r="D42" s="736"/>
      <c r="E42" s="736"/>
      <c r="F42" s="736"/>
      <c r="G42" s="736"/>
      <c r="H42" s="208"/>
      <c r="I42" s="740"/>
      <c r="J42" s="740"/>
      <c r="K42" s="739"/>
      <c r="L42" s="739"/>
      <c r="M42" s="739"/>
      <c r="N42" s="736"/>
      <c r="O42" s="818"/>
      <c r="P42" s="819"/>
      <c r="Q42" s="819"/>
      <c r="R42" s="277"/>
    </row>
    <row r="43" spans="2:18" s="5" customFormat="1" ht="12.95" customHeight="1">
      <c r="B43" s="20"/>
      <c r="C43" s="738" t="s">
        <v>819</v>
      </c>
      <c r="D43" s="816" t="s">
        <v>820</v>
      </c>
      <c r="E43" s="816"/>
      <c r="F43" s="816"/>
      <c r="G43" s="816"/>
      <c r="H43" s="736"/>
      <c r="I43" s="820" t="s">
        <v>778</v>
      </c>
      <c r="J43" s="820"/>
      <c r="K43" s="820"/>
      <c r="L43" s="820"/>
      <c r="M43" s="820"/>
      <c r="N43" s="736"/>
      <c r="O43" s="818"/>
      <c r="P43" s="819"/>
      <c r="Q43" s="819"/>
      <c r="R43" s="277"/>
    </row>
    <row r="44" spans="2:18" s="5" customFormat="1" ht="12.95" customHeight="1">
      <c r="B44" s="20"/>
      <c r="C44" s="738"/>
      <c r="D44" s="736"/>
      <c r="E44" s="736"/>
      <c r="F44" s="736"/>
      <c r="G44" s="736"/>
      <c r="H44" s="736"/>
      <c r="I44" s="817" t="s">
        <v>818</v>
      </c>
      <c r="J44" s="817"/>
      <c r="K44" s="817"/>
      <c r="L44" s="817"/>
      <c r="M44" s="817"/>
      <c r="N44" s="736"/>
      <c r="O44" s="818"/>
      <c r="P44" s="819"/>
      <c r="Q44" s="819"/>
      <c r="R44" s="277"/>
    </row>
    <row r="45" spans="2:18" s="5" customFormat="1" ht="12.95" customHeight="1">
      <c r="B45" s="20"/>
      <c r="C45" s="738"/>
      <c r="D45" s="736"/>
      <c r="E45" s="736"/>
      <c r="F45" s="736"/>
      <c r="G45" s="736"/>
      <c r="H45" s="736"/>
      <c r="I45" s="740"/>
      <c r="J45" s="267"/>
      <c r="K45" s="267"/>
      <c r="L45" s="267"/>
      <c r="M45" s="267"/>
      <c r="N45" s="736"/>
      <c r="O45" s="818"/>
      <c r="P45" s="819"/>
      <c r="Q45" s="819"/>
      <c r="R45" s="277"/>
    </row>
    <row r="46" spans="2:18" s="5" customFormat="1" ht="27" customHeight="1">
      <c r="B46" s="20"/>
      <c r="C46" s="738" t="s">
        <v>821</v>
      </c>
      <c r="D46" s="816" t="s">
        <v>822</v>
      </c>
      <c r="E46" s="816"/>
      <c r="F46" s="816"/>
      <c r="G46" s="816"/>
      <c r="H46" s="208"/>
      <c r="I46" s="825" t="s">
        <v>823</v>
      </c>
      <c r="J46" s="825"/>
      <c r="K46" s="825"/>
      <c r="L46" s="825"/>
      <c r="M46" s="825"/>
      <c r="N46" s="736"/>
      <c r="O46" s="818"/>
      <c r="P46" s="819"/>
      <c r="Q46" s="819"/>
      <c r="R46" s="277"/>
    </row>
    <row r="47" spans="2:18" s="5" customFormat="1" ht="22.5" customHeight="1">
      <c r="B47" s="20"/>
      <c r="C47" s="738" t="s">
        <v>824</v>
      </c>
      <c r="D47" s="816" t="s">
        <v>825</v>
      </c>
      <c r="E47" s="816"/>
      <c r="F47" s="816"/>
      <c r="G47" s="816"/>
      <c r="H47" s="736"/>
      <c r="I47" s="817" t="s">
        <v>826</v>
      </c>
      <c r="J47" s="817"/>
      <c r="K47" s="817"/>
      <c r="L47" s="817"/>
      <c r="M47" s="817"/>
      <c r="N47" s="736"/>
      <c r="O47" s="818" t="s">
        <v>782</v>
      </c>
      <c r="P47" s="819"/>
      <c r="Q47" s="819"/>
      <c r="R47" s="277"/>
    </row>
    <row r="48" spans="2:18" s="5" customFormat="1" ht="23.25" customHeight="1">
      <c r="B48" s="20"/>
      <c r="C48" s="738"/>
      <c r="D48" s="736"/>
      <c r="E48" s="736"/>
      <c r="F48" s="736"/>
      <c r="G48" s="736"/>
      <c r="H48" s="736"/>
      <c r="I48" s="820" t="s">
        <v>794</v>
      </c>
      <c r="J48" s="820"/>
      <c r="K48" s="820"/>
      <c r="L48" s="820"/>
      <c r="M48" s="820"/>
      <c r="N48" s="736"/>
      <c r="O48" s="818"/>
      <c r="P48" s="819"/>
      <c r="Q48" s="819"/>
      <c r="R48" s="277"/>
    </row>
    <row r="49" spans="1:18" s="5" customFormat="1" ht="14.1" customHeight="1">
      <c r="B49" s="20"/>
      <c r="C49" s="738" t="s">
        <v>827</v>
      </c>
      <c r="D49" s="816" t="s">
        <v>828</v>
      </c>
      <c r="E49" s="816"/>
      <c r="F49" s="816"/>
      <c r="G49" s="816"/>
      <c r="H49" s="208"/>
      <c r="I49" s="817" t="s">
        <v>829</v>
      </c>
      <c r="J49" s="817"/>
      <c r="K49" s="817"/>
      <c r="L49" s="817"/>
      <c r="M49" s="817"/>
      <c r="N49" s="736"/>
      <c r="O49" s="818"/>
      <c r="P49" s="819"/>
      <c r="Q49" s="819"/>
      <c r="R49" s="277"/>
    </row>
    <row r="50" spans="1:18" s="5" customFormat="1" ht="12.95" customHeight="1">
      <c r="B50" s="20"/>
      <c r="C50" s="738" t="s">
        <v>830</v>
      </c>
      <c r="D50" s="816" t="s">
        <v>831</v>
      </c>
      <c r="E50" s="816"/>
      <c r="F50" s="816"/>
      <c r="G50" s="816"/>
      <c r="H50" s="736"/>
      <c r="I50" s="817" t="s">
        <v>832</v>
      </c>
      <c r="J50" s="817"/>
      <c r="K50" s="817"/>
      <c r="L50" s="817"/>
      <c r="M50" s="817"/>
      <c r="N50" s="736"/>
      <c r="O50" s="821"/>
      <c r="P50" s="828"/>
      <c r="Q50" s="828"/>
      <c r="R50" s="277"/>
    </row>
    <row r="51" spans="1:18" s="5" customFormat="1" ht="12.95" customHeight="1">
      <c r="B51" s="20"/>
      <c r="C51" s="738" t="s">
        <v>833</v>
      </c>
      <c r="D51" s="816" t="s">
        <v>30</v>
      </c>
      <c r="E51" s="816"/>
      <c r="F51" s="816"/>
      <c r="G51" s="816"/>
      <c r="H51" s="208"/>
      <c r="I51" s="826" t="s">
        <v>834</v>
      </c>
      <c r="J51" s="825"/>
      <c r="K51" s="825"/>
      <c r="L51" s="825"/>
      <c r="M51" s="825"/>
      <c r="N51" s="736"/>
      <c r="O51" s="821" t="s">
        <v>769</v>
      </c>
      <c r="P51" s="828"/>
      <c r="Q51" s="828"/>
      <c r="R51" s="277"/>
    </row>
    <row r="52" spans="1:18" s="5" customFormat="1" ht="9.9499999999999993">
      <c r="B52" s="20"/>
      <c r="C52" s="280"/>
      <c r="D52" s="715"/>
      <c r="E52" s="715"/>
      <c r="F52" s="715"/>
      <c r="G52" s="21"/>
      <c r="H52" s="21"/>
      <c r="I52" s="21"/>
      <c r="J52" s="21"/>
      <c r="K52" s="21"/>
      <c r="L52" s="21"/>
      <c r="M52" s="21"/>
      <c r="N52" s="21"/>
      <c r="O52" s="21"/>
      <c r="P52" s="21"/>
      <c r="Q52" s="21"/>
      <c r="R52" s="277"/>
    </row>
    <row r="53" spans="1:18" s="55" customFormat="1" ht="18.75" customHeight="1">
      <c r="A53" s="50"/>
      <c r="B53" s="51"/>
      <c r="C53" s="265" t="s">
        <v>835</v>
      </c>
      <c r="D53" s="210"/>
      <c r="E53" s="210"/>
      <c r="F53" s="210"/>
      <c r="G53" s="211"/>
      <c r="H53" s="211"/>
      <c r="I53" s="211"/>
      <c r="J53" s="211"/>
      <c r="K53" s="211"/>
      <c r="L53" s="211"/>
      <c r="M53" s="211"/>
      <c r="N53" s="211"/>
      <c r="O53" s="211"/>
      <c r="P53" s="211"/>
      <c r="Q53" s="211"/>
      <c r="R53" s="276"/>
    </row>
    <row r="54" spans="1:18" s="5" customFormat="1" ht="9.9499999999999993">
      <c r="B54" s="20"/>
      <c r="C54" s="280"/>
      <c r="D54" s="715"/>
      <c r="E54" s="715"/>
      <c r="F54" s="715"/>
      <c r="G54" s="21"/>
      <c r="H54" s="21"/>
      <c r="I54" s="21"/>
      <c r="J54" s="21"/>
      <c r="K54" s="21"/>
      <c r="L54" s="21"/>
      <c r="M54" s="21"/>
      <c r="N54" s="21"/>
      <c r="O54" s="21"/>
      <c r="P54" s="21"/>
      <c r="Q54" s="21"/>
      <c r="R54" s="277"/>
    </row>
    <row r="55" spans="1:18" s="5" customFormat="1" ht="12.95" customHeight="1">
      <c r="B55" s="20"/>
      <c r="C55" s="738" t="s">
        <v>836</v>
      </c>
      <c r="D55" s="816" t="s">
        <v>837</v>
      </c>
      <c r="E55" s="816"/>
      <c r="F55" s="816"/>
      <c r="G55" s="816"/>
      <c r="H55" s="208"/>
      <c r="I55" s="826" t="s">
        <v>838</v>
      </c>
      <c r="J55" s="825"/>
      <c r="K55" s="825"/>
      <c r="L55" s="825"/>
      <c r="M55" s="825"/>
      <c r="N55" s="658"/>
      <c r="O55" s="659"/>
      <c r="P55" s="738"/>
      <c r="Q55" s="738"/>
      <c r="R55" s="277"/>
    </row>
    <row r="56" spans="1:18" s="5" customFormat="1" ht="11.25" customHeight="1">
      <c r="B56" s="20"/>
      <c r="C56" s="738" t="s">
        <v>839</v>
      </c>
      <c r="D56" s="816" t="s">
        <v>716</v>
      </c>
      <c r="E56" s="816"/>
      <c r="F56" s="816"/>
      <c r="G56" s="816"/>
      <c r="H56" s="208"/>
      <c r="I56" s="825" t="s">
        <v>838</v>
      </c>
      <c r="J56" s="825"/>
      <c r="K56" s="825"/>
      <c r="L56" s="825"/>
      <c r="M56" s="737"/>
      <c r="N56" s="658"/>
      <c r="O56" s="659"/>
      <c r="P56" s="738"/>
      <c r="Q56" s="738"/>
      <c r="R56" s="277"/>
    </row>
    <row r="57" spans="1:18" s="5" customFormat="1" ht="11.25" customHeight="1">
      <c r="B57" s="20"/>
      <c r="C57" s="734"/>
      <c r="D57" s="711"/>
      <c r="E57" s="711"/>
      <c r="F57" s="711"/>
      <c r="G57" s="711"/>
      <c r="H57" s="279"/>
      <c r="I57" s="262"/>
      <c r="J57" s="262"/>
      <c r="K57" s="262"/>
      <c r="L57" s="262"/>
      <c r="M57" s="262"/>
      <c r="N57" s="262"/>
      <c r="O57" s="262"/>
      <c r="P57" s="262"/>
      <c r="Q57" s="262"/>
      <c r="R57" s="277"/>
    </row>
    <row r="58" spans="1:18" s="207" customFormat="1" ht="10.5">
      <c r="A58" s="203"/>
      <c r="B58" s="204"/>
      <c r="C58" s="266" t="s">
        <v>840</v>
      </c>
      <c r="D58" s="205"/>
      <c r="E58" s="206"/>
      <c r="F58" s="206"/>
      <c r="G58" s="206"/>
      <c r="H58" s="206"/>
      <c r="I58" s="206"/>
      <c r="J58" s="206"/>
      <c r="K58" s="206"/>
      <c r="L58" s="206"/>
      <c r="M58" s="206"/>
      <c r="N58" s="206"/>
      <c r="O58" s="206"/>
      <c r="P58" s="206"/>
      <c r="Q58" s="206"/>
      <c r="R58" s="281"/>
    </row>
    <row r="59" spans="1:18" s="207" customFormat="1" ht="10.5">
      <c r="B59" s="204"/>
      <c r="C59" s="282" t="s">
        <v>841</v>
      </c>
      <c r="E59" s="261"/>
      <c r="F59" s="261"/>
      <c r="G59" s="261"/>
      <c r="H59" s="261"/>
      <c r="I59" s="261"/>
      <c r="J59" s="261"/>
      <c r="K59" s="261"/>
      <c r="L59" s="261"/>
      <c r="M59" s="261"/>
      <c r="N59" s="261"/>
      <c r="O59" s="261"/>
      <c r="P59" s="261"/>
      <c r="Q59" s="261"/>
      <c r="R59" s="281"/>
    </row>
    <row r="60" spans="1:18" s="207" customFormat="1" ht="10.5">
      <c r="B60" s="204"/>
      <c r="C60" s="282"/>
      <c r="E60" s="261"/>
      <c r="F60" s="261"/>
      <c r="G60" s="261"/>
      <c r="H60" s="261"/>
      <c r="I60" s="261"/>
      <c r="J60" s="261"/>
      <c r="K60" s="261"/>
      <c r="L60" s="261"/>
      <c r="M60" s="261"/>
      <c r="N60" s="261"/>
      <c r="O60" s="261"/>
      <c r="P60" s="261"/>
      <c r="Q60" s="261"/>
      <c r="R60" s="281"/>
    </row>
    <row r="61" spans="1:18" s="207" customFormat="1" ht="23.25" customHeight="1">
      <c r="B61" s="204"/>
      <c r="C61" s="738" t="s">
        <v>842</v>
      </c>
      <c r="D61" s="816" t="s">
        <v>843</v>
      </c>
      <c r="E61" s="816"/>
      <c r="F61" s="816"/>
      <c r="G61" s="816"/>
      <c r="H61" s="261"/>
      <c r="I61" s="824" t="s">
        <v>844</v>
      </c>
      <c r="J61" s="824"/>
      <c r="K61" s="824"/>
      <c r="L61" s="824"/>
      <c r="M61" s="824"/>
      <c r="N61" s="208"/>
      <c r="O61" s="818"/>
      <c r="P61" s="819"/>
      <c r="Q61" s="819"/>
      <c r="R61" s="281"/>
    </row>
    <row r="62" spans="1:18" s="207" customFormat="1" ht="14.45">
      <c r="B62" s="204"/>
      <c r="C62" s="282"/>
      <c r="D62" s="816"/>
      <c r="E62" s="816"/>
      <c r="F62" s="816"/>
      <c r="G62" s="816"/>
      <c r="H62" s="261"/>
      <c r="I62" s="829"/>
      <c r="J62" s="829"/>
      <c r="K62" s="829"/>
      <c r="L62" s="829"/>
      <c r="M62" s="829"/>
      <c r="N62" s="208"/>
      <c r="O62" s="818"/>
      <c r="P62" s="819"/>
      <c r="Q62" s="819"/>
      <c r="R62" s="281"/>
    </row>
    <row r="63" spans="1:18" s="5" customFormat="1" ht="35.25" customHeight="1">
      <c r="B63" s="20"/>
      <c r="C63" s="738" t="s">
        <v>845</v>
      </c>
      <c r="D63" s="816" t="s">
        <v>846</v>
      </c>
      <c r="E63" s="816"/>
      <c r="F63" s="816"/>
      <c r="G63" s="816"/>
      <c r="H63" s="208"/>
      <c r="I63" s="824" t="s">
        <v>847</v>
      </c>
      <c r="J63" s="824"/>
      <c r="K63" s="824"/>
      <c r="L63" s="824"/>
      <c r="M63" s="824"/>
      <c r="N63" s="208"/>
      <c r="O63" s="818" t="s">
        <v>848</v>
      </c>
      <c r="P63" s="819"/>
      <c r="Q63" s="819"/>
      <c r="R63" s="277"/>
    </row>
    <row r="64" spans="1:18" s="5" customFormat="1" ht="21.95" customHeight="1">
      <c r="B64" s="20"/>
      <c r="C64" s="821" t="s">
        <v>849</v>
      </c>
      <c r="D64" s="816" t="s">
        <v>850</v>
      </c>
      <c r="E64" s="816"/>
      <c r="F64" s="816"/>
      <c r="G64" s="816"/>
      <c r="H64" s="816"/>
      <c r="I64" s="824" t="s">
        <v>851</v>
      </c>
      <c r="J64" s="824"/>
      <c r="K64" s="824"/>
      <c r="L64" s="824"/>
      <c r="M64" s="824"/>
      <c r="N64" s="208"/>
      <c r="O64" s="818" t="s">
        <v>852</v>
      </c>
      <c r="P64" s="819"/>
      <c r="Q64" s="819"/>
      <c r="R64" s="277"/>
    </row>
    <row r="65" spans="1:18" s="5" customFormat="1" ht="12" customHeight="1">
      <c r="B65" s="20"/>
      <c r="C65" s="827"/>
      <c r="D65" s="764"/>
      <c r="E65" s="764"/>
      <c r="F65" s="764"/>
      <c r="G65" s="764"/>
      <c r="H65" s="764"/>
      <c r="I65" s="824" t="s">
        <v>853</v>
      </c>
      <c r="J65" s="824"/>
      <c r="K65" s="824"/>
      <c r="L65" s="824"/>
      <c r="M65" s="824"/>
      <c r="N65" s="208"/>
      <c r="O65" s="818"/>
      <c r="P65" s="819"/>
      <c r="Q65" s="819"/>
      <c r="R65" s="277"/>
    </row>
    <row r="66" spans="1:18" s="5" customFormat="1" ht="24.95" customHeight="1">
      <c r="B66" s="20"/>
      <c r="C66" s="738" t="s">
        <v>854</v>
      </c>
      <c r="D66" s="816" t="s">
        <v>855</v>
      </c>
      <c r="E66" s="816"/>
      <c r="F66" s="816"/>
      <c r="G66" s="816"/>
      <c r="H66" s="208"/>
      <c r="I66" s="825" t="s">
        <v>856</v>
      </c>
      <c r="J66" s="825"/>
      <c r="K66" s="825"/>
      <c r="L66" s="825"/>
      <c r="M66" s="825"/>
      <c r="N66" s="208"/>
      <c r="O66" s="818"/>
      <c r="P66" s="819"/>
      <c r="Q66" s="819"/>
      <c r="R66" s="277"/>
    </row>
    <row r="67" spans="1:18" s="5" customFormat="1" ht="12" customHeight="1">
      <c r="B67" s="20"/>
      <c r="C67" s="738" t="s">
        <v>857</v>
      </c>
      <c r="D67" s="816" t="s">
        <v>858</v>
      </c>
      <c r="E67" s="816"/>
      <c r="F67" s="816"/>
      <c r="G67" s="816"/>
      <c r="H67" s="208"/>
      <c r="I67" s="825" t="s">
        <v>315</v>
      </c>
      <c r="J67" s="825"/>
      <c r="K67" s="825"/>
      <c r="L67" s="825"/>
      <c r="M67" s="825"/>
      <c r="N67" s="208"/>
      <c r="O67" s="208"/>
      <c r="P67" s="208"/>
      <c r="Q67" s="208"/>
      <c r="R67" s="277"/>
    </row>
    <row r="68" spans="1:18" s="5" customFormat="1" ht="10.5">
      <c r="B68" s="20"/>
      <c r="C68" s="280"/>
      <c r="D68" s="715"/>
      <c r="E68" s="715"/>
      <c r="F68" s="715"/>
      <c r="G68" s="21"/>
      <c r="H68" s="21"/>
      <c r="I68" s="21"/>
      <c r="J68" s="21"/>
      <c r="K68" s="21"/>
      <c r="L68" s="21"/>
      <c r="M68" s="21"/>
      <c r="N68" s="21"/>
      <c r="O68" s="261"/>
      <c r="P68" s="261"/>
      <c r="Q68" s="261"/>
      <c r="R68" s="277"/>
    </row>
    <row r="69" spans="1:18" s="207" customFormat="1" ht="10.5">
      <c r="A69" s="203"/>
      <c r="B69" s="204"/>
      <c r="C69" s="266" t="s">
        <v>859</v>
      </c>
      <c r="D69" s="205"/>
      <c r="E69" s="206"/>
      <c r="F69" s="206"/>
      <c r="G69" s="206"/>
      <c r="H69" s="206"/>
      <c r="I69" s="206"/>
      <c r="J69" s="206"/>
      <c r="K69" s="206"/>
      <c r="L69" s="206"/>
      <c r="M69" s="206"/>
      <c r="N69" s="206"/>
      <c r="O69" s="206"/>
      <c r="P69" s="206"/>
      <c r="Q69" s="206"/>
      <c r="R69" s="281"/>
    </row>
    <row r="70" spans="1:18" s="207" customFormat="1" ht="10.5">
      <c r="B70" s="204"/>
      <c r="C70" s="282" t="s">
        <v>841</v>
      </c>
      <c r="E70" s="261"/>
      <c r="F70" s="261"/>
      <c r="G70" s="261"/>
      <c r="H70" s="261"/>
      <c r="I70" s="261"/>
      <c r="J70" s="261"/>
      <c r="K70" s="261"/>
      <c r="L70" s="261"/>
      <c r="M70" s="261"/>
      <c r="N70" s="261"/>
      <c r="O70" s="261"/>
      <c r="P70" s="261"/>
      <c r="Q70" s="261"/>
      <c r="R70" s="281"/>
    </row>
    <row r="71" spans="1:18" s="207" customFormat="1" ht="10.5">
      <c r="B71" s="204"/>
      <c r="C71" s="282"/>
      <c r="E71" s="261"/>
      <c r="F71" s="261"/>
      <c r="G71" s="261"/>
      <c r="H71" s="261"/>
      <c r="I71" s="261"/>
      <c r="J71" s="261"/>
      <c r="K71" s="261"/>
      <c r="L71" s="261"/>
      <c r="M71" s="261"/>
      <c r="N71" s="261"/>
      <c r="O71" s="261"/>
      <c r="P71" s="261"/>
      <c r="Q71" s="261"/>
      <c r="R71" s="281"/>
    </row>
    <row r="72" spans="1:18" s="207" customFormat="1" ht="24.95" customHeight="1">
      <c r="B72" s="204"/>
      <c r="C72" s="738" t="s">
        <v>842</v>
      </c>
      <c r="D72" s="816" t="s">
        <v>843</v>
      </c>
      <c r="E72" s="816"/>
      <c r="F72" s="816"/>
      <c r="G72" s="816"/>
      <c r="H72" s="208"/>
      <c r="I72" s="824" t="s">
        <v>860</v>
      </c>
      <c r="J72" s="824"/>
      <c r="K72" s="824"/>
      <c r="L72" s="824"/>
      <c r="M72" s="824"/>
      <c r="N72" s="208"/>
      <c r="O72" s="818"/>
      <c r="P72" s="819"/>
      <c r="Q72" s="819"/>
      <c r="R72" s="281"/>
    </row>
    <row r="73" spans="1:18" s="207" customFormat="1" ht="14.45">
      <c r="B73" s="204"/>
      <c r="C73" s="282"/>
      <c r="D73" s="816"/>
      <c r="E73" s="816"/>
      <c r="F73" s="816"/>
      <c r="G73" s="816"/>
      <c r="H73" s="208"/>
      <c r="I73" s="825"/>
      <c r="J73" s="825"/>
      <c r="K73" s="825"/>
      <c r="L73" s="825"/>
      <c r="M73" s="825"/>
      <c r="N73" s="208"/>
      <c r="O73" s="818"/>
      <c r="P73" s="819"/>
      <c r="Q73" s="819"/>
      <c r="R73" s="281"/>
    </row>
    <row r="74" spans="1:18" s="5" customFormat="1" ht="32.25" customHeight="1">
      <c r="B74" s="20"/>
      <c r="C74" s="738" t="s">
        <v>861</v>
      </c>
      <c r="D74" s="816" t="s">
        <v>862</v>
      </c>
      <c r="E74" s="816"/>
      <c r="F74" s="816"/>
      <c r="G74" s="816"/>
      <c r="H74" s="737"/>
      <c r="I74" s="825" t="s">
        <v>863</v>
      </c>
      <c r="J74" s="825"/>
      <c r="K74" s="825"/>
      <c r="L74" s="825"/>
      <c r="M74" s="825"/>
      <c r="N74" s="736"/>
      <c r="O74" s="821" t="s">
        <v>769</v>
      </c>
      <c r="P74" s="828"/>
      <c r="Q74" s="828"/>
      <c r="R74" s="277"/>
    </row>
    <row r="75" spans="1:18" s="5" customFormat="1" ht="9.9499999999999993">
      <c r="B75" s="20"/>
      <c r="C75" s="283"/>
      <c r="D75" s="715"/>
      <c r="E75" s="715"/>
      <c r="F75" s="715"/>
      <c r="G75" s="21"/>
      <c r="H75" s="21"/>
      <c r="I75" s="21"/>
      <c r="J75" s="21"/>
      <c r="K75" s="21"/>
      <c r="L75" s="21"/>
      <c r="M75" s="21"/>
      <c r="N75" s="21"/>
      <c r="O75" s="286"/>
      <c r="P75" s="286"/>
      <c r="Q75" s="286"/>
      <c r="R75" s="277"/>
    </row>
    <row r="76" spans="1:18" s="207" customFormat="1" ht="10.5">
      <c r="A76" s="203"/>
      <c r="B76" s="204"/>
      <c r="C76" s="266" t="s">
        <v>864</v>
      </c>
      <c r="D76" s="205"/>
      <c r="E76" s="206"/>
      <c r="F76" s="206"/>
      <c r="G76" s="206"/>
      <c r="H76" s="206"/>
      <c r="I76" s="206"/>
      <c r="J76" s="206"/>
      <c r="K76" s="206"/>
      <c r="L76" s="206"/>
      <c r="M76" s="206"/>
      <c r="N76" s="206"/>
      <c r="O76" s="206"/>
      <c r="P76" s="206"/>
      <c r="Q76" s="206"/>
      <c r="R76" s="281"/>
    </row>
    <row r="77" spans="1:18" s="207" customFormat="1" ht="10.5">
      <c r="B77" s="204"/>
      <c r="C77" s="282" t="s">
        <v>841</v>
      </c>
      <c r="E77" s="261"/>
      <c r="F77" s="261"/>
      <c r="G77" s="261"/>
      <c r="H77" s="261"/>
      <c r="I77" s="261"/>
      <c r="J77" s="261"/>
      <c r="K77" s="261"/>
      <c r="L77" s="261"/>
      <c r="M77" s="261"/>
      <c r="N77" s="261"/>
      <c r="O77" s="261"/>
      <c r="P77" s="261"/>
      <c r="Q77" s="261"/>
      <c r="R77" s="281"/>
    </row>
    <row r="78" spans="1:18" s="207" customFormat="1" ht="10.5">
      <c r="B78" s="204"/>
      <c r="C78" s="282"/>
      <c r="E78" s="261"/>
      <c r="F78" s="261"/>
      <c r="G78" s="261"/>
      <c r="H78" s="261"/>
      <c r="I78" s="261"/>
      <c r="J78" s="261"/>
      <c r="K78" s="261"/>
      <c r="L78" s="261"/>
      <c r="M78" s="261"/>
      <c r="N78" s="261"/>
      <c r="O78" s="261"/>
      <c r="P78" s="261"/>
      <c r="Q78" s="261"/>
      <c r="R78" s="281"/>
    </row>
    <row r="79" spans="1:18" s="207" customFormat="1" ht="23.1" customHeight="1">
      <c r="B79" s="204"/>
      <c r="C79" s="738" t="s">
        <v>842</v>
      </c>
      <c r="D79" s="816" t="s">
        <v>843</v>
      </c>
      <c r="E79" s="816"/>
      <c r="F79" s="816"/>
      <c r="G79" s="816"/>
      <c r="H79" s="208"/>
      <c r="I79" s="825" t="s">
        <v>865</v>
      </c>
      <c r="J79" s="825"/>
      <c r="K79" s="825"/>
      <c r="L79" s="825"/>
      <c r="M79" s="825"/>
      <c r="N79" s="208"/>
      <c r="O79" s="821"/>
      <c r="P79" s="828"/>
      <c r="Q79" s="828"/>
      <c r="R79" s="281"/>
    </row>
    <row r="80" spans="1:18" s="207" customFormat="1" ht="14.45">
      <c r="B80" s="204"/>
      <c r="C80" s="282"/>
      <c r="D80" s="816"/>
      <c r="E80" s="816"/>
      <c r="F80" s="816"/>
      <c r="G80" s="816"/>
      <c r="H80" s="208"/>
      <c r="I80" s="824"/>
      <c r="J80" s="824"/>
      <c r="K80" s="824"/>
      <c r="L80" s="824"/>
      <c r="M80" s="824"/>
      <c r="N80" s="208"/>
      <c r="O80" s="821"/>
      <c r="P80" s="828"/>
      <c r="Q80" s="828"/>
      <c r="R80" s="281"/>
    </row>
    <row r="81" spans="1:18" s="5" customFormat="1" ht="36" customHeight="1">
      <c r="B81" s="20"/>
      <c r="C81" s="738" t="s">
        <v>866</v>
      </c>
      <c r="D81" s="816" t="s">
        <v>867</v>
      </c>
      <c r="E81" s="816"/>
      <c r="F81" s="816"/>
      <c r="G81" s="816"/>
      <c r="H81" s="736"/>
      <c r="I81" s="825" t="s">
        <v>868</v>
      </c>
      <c r="J81" s="825"/>
      <c r="K81" s="825"/>
      <c r="L81" s="825"/>
      <c r="M81" s="825"/>
      <c r="N81" s="208"/>
      <c r="O81" s="821" t="s">
        <v>869</v>
      </c>
      <c r="P81" s="828"/>
      <c r="Q81" s="828"/>
      <c r="R81" s="277"/>
    </row>
    <row r="82" spans="1:18" s="5" customFormat="1" ht="11.1" customHeight="1">
      <c r="B82" s="20"/>
      <c r="C82" s="738" t="s">
        <v>870</v>
      </c>
      <c r="D82" s="816" t="s">
        <v>871</v>
      </c>
      <c r="E82" s="816"/>
      <c r="F82" s="816"/>
      <c r="G82" s="816"/>
      <c r="H82" s="208"/>
      <c r="I82" s="825" t="s">
        <v>777</v>
      </c>
      <c r="J82" s="825"/>
      <c r="K82" s="825"/>
      <c r="L82" s="825"/>
      <c r="M82" s="825"/>
      <c r="N82" s="208"/>
      <c r="O82" s="821" t="s">
        <v>777</v>
      </c>
      <c r="P82" s="828"/>
      <c r="Q82" s="828"/>
      <c r="R82" s="277"/>
    </row>
    <row r="83" spans="1:18" s="5" customFormat="1" ht="11.1" customHeight="1">
      <c r="B83" s="20"/>
      <c r="C83" s="738" t="s">
        <v>872</v>
      </c>
      <c r="D83" s="816" t="s">
        <v>873</v>
      </c>
      <c r="E83" s="816"/>
      <c r="F83" s="816"/>
      <c r="G83" s="816"/>
      <c r="H83" s="208"/>
      <c r="I83" s="825" t="s">
        <v>777</v>
      </c>
      <c r="J83" s="825"/>
      <c r="K83" s="825"/>
      <c r="L83" s="825"/>
      <c r="M83" s="825"/>
      <c r="N83" s="208"/>
      <c r="O83" s="821" t="s">
        <v>777</v>
      </c>
      <c r="P83" s="828"/>
      <c r="Q83" s="828"/>
      <c r="R83" s="277"/>
    </row>
    <row r="84" spans="1:18" s="5" customFormat="1" ht="9.9499999999999993">
      <c r="B84" s="20"/>
      <c r="C84" s="283"/>
      <c r="D84" s="715"/>
      <c r="E84" s="715"/>
      <c r="F84" s="715"/>
      <c r="G84" s="21"/>
      <c r="H84" s="21"/>
      <c r="I84" s="144"/>
      <c r="J84" s="144"/>
      <c r="K84" s="144"/>
      <c r="L84" s="144"/>
      <c r="M84" s="144"/>
      <c r="N84" s="144"/>
      <c r="O84" s="734"/>
      <c r="P84" s="734"/>
      <c r="Q84" s="144"/>
      <c r="R84" s="277"/>
    </row>
    <row r="85" spans="1:18" s="207" customFormat="1" ht="10.5">
      <c r="A85" s="203"/>
      <c r="B85" s="204"/>
      <c r="C85" s="266" t="s">
        <v>874</v>
      </c>
      <c r="D85" s="205"/>
      <c r="E85" s="206"/>
      <c r="F85" s="206"/>
      <c r="G85" s="206"/>
      <c r="H85" s="206"/>
      <c r="I85" s="206"/>
      <c r="J85" s="206"/>
      <c r="K85" s="206"/>
      <c r="L85" s="206"/>
      <c r="M85" s="206"/>
      <c r="N85" s="206"/>
      <c r="O85" s="206"/>
      <c r="P85" s="206"/>
      <c r="Q85" s="206"/>
      <c r="R85" s="281"/>
    </row>
    <row r="86" spans="1:18" s="207" customFormat="1" ht="10.5">
      <c r="B86" s="204"/>
      <c r="C86" s="282" t="s">
        <v>841</v>
      </c>
      <c r="E86" s="261"/>
      <c r="F86" s="261"/>
      <c r="G86" s="261"/>
      <c r="H86" s="261"/>
      <c r="I86" s="261"/>
      <c r="J86" s="261"/>
      <c r="K86" s="261"/>
      <c r="L86" s="261"/>
      <c r="M86" s="261"/>
      <c r="N86" s="261"/>
      <c r="O86" s="261"/>
      <c r="P86" s="261"/>
      <c r="Q86" s="261"/>
      <c r="R86" s="281"/>
    </row>
    <row r="87" spans="1:18" s="207" customFormat="1" ht="10.5">
      <c r="B87" s="204"/>
      <c r="C87" s="282"/>
      <c r="E87" s="261"/>
      <c r="F87" s="261"/>
      <c r="G87" s="261"/>
      <c r="H87" s="261"/>
      <c r="I87" s="261"/>
      <c r="J87" s="261"/>
      <c r="K87" s="261"/>
      <c r="L87" s="261"/>
      <c r="M87" s="261"/>
      <c r="N87" s="261"/>
      <c r="O87" s="261"/>
      <c r="P87" s="261"/>
      <c r="Q87" s="261"/>
      <c r="R87" s="281"/>
    </row>
    <row r="88" spans="1:18" s="207" customFormat="1" ht="35.1" customHeight="1">
      <c r="B88" s="204"/>
      <c r="C88" s="738" t="s">
        <v>842</v>
      </c>
      <c r="D88" s="816" t="s">
        <v>843</v>
      </c>
      <c r="E88" s="816"/>
      <c r="F88" s="816"/>
      <c r="G88" s="816"/>
      <c r="H88" s="208"/>
      <c r="I88" s="825" t="s">
        <v>875</v>
      </c>
      <c r="J88" s="825"/>
      <c r="K88" s="825"/>
      <c r="L88" s="825"/>
      <c r="M88" s="825"/>
      <c r="N88" s="208"/>
      <c r="O88" s="821"/>
      <c r="P88" s="828"/>
      <c r="Q88" s="828"/>
      <c r="R88" s="281"/>
    </row>
    <row r="89" spans="1:18" s="207" customFormat="1" ht="14.45">
      <c r="B89" s="204"/>
      <c r="C89" s="282"/>
      <c r="D89" s="816"/>
      <c r="E89" s="816"/>
      <c r="F89" s="816"/>
      <c r="G89" s="816"/>
      <c r="H89" s="208"/>
      <c r="I89" s="824"/>
      <c r="J89" s="824"/>
      <c r="K89" s="824"/>
      <c r="L89" s="824"/>
      <c r="M89" s="824"/>
      <c r="N89" s="208"/>
      <c r="O89" s="821"/>
      <c r="P89" s="828"/>
      <c r="Q89" s="828"/>
      <c r="R89" s="281"/>
    </row>
    <row r="90" spans="1:18" s="5" customFormat="1" ht="33" customHeight="1">
      <c r="B90" s="20"/>
      <c r="C90" s="738" t="s">
        <v>876</v>
      </c>
      <c r="D90" s="816" t="s">
        <v>877</v>
      </c>
      <c r="E90" s="816"/>
      <c r="F90" s="816"/>
      <c r="G90" s="816"/>
      <c r="H90" s="208"/>
      <c r="I90" s="830" t="s">
        <v>878</v>
      </c>
      <c r="J90" s="830"/>
      <c r="K90" s="830"/>
      <c r="L90" s="830"/>
      <c r="M90" s="830"/>
      <c r="N90" s="208"/>
      <c r="O90" s="821" t="s">
        <v>879</v>
      </c>
      <c r="P90" s="828"/>
      <c r="Q90" s="828"/>
      <c r="R90" s="277"/>
    </row>
    <row r="91" spans="1:18" s="5" customFormat="1" ht="11.25" customHeight="1">
      <c r="B91" s="20"/>
      <c r="C91" s="738" t="s">
        <v>880</v>
      </c>
      <c r="D91" s="816" t="s">
        <v>881</v>
      </c>
      <c r="E91" s="816"/>
      <c r="F91" s="816"/>
      <c r="G91" s="816"/>
      <c r="H91" s="208"/>
      <c r="I91" s="830" t="s">
        <v>878</v>
      </c>
      <c r="J91" s="830"/>
      <c r="K91" s="830"/>
      <c r="L91" s="830"/>
      <c r="M91" s="830"/>
      <c r="N91" s="208"/>
      <c r="O91" s="821" t="s">
        <v>777</v>
      </c>
      <c r="P91" s="828"/>
      <c r="Q91" s="828"/>
      <c r="R91" s="277"/>
    </row>
    <row r="92" spans="1:18" s="5" customFormat="1" ht="35.1" customHeight="1">
      <c r="B92" s="20"/>
      <c r="C92" s="738" t="s">
        <v>882</v>
      </c>
      <c r="D92" s="816" t="s">
        <v>883</v>
      </c>
      <c r="E92" s="816"/>
      <c r="F92" s="816"/>
      <c r="G92" s="816"/>
      <c r="H92" s="208"/>
      <c r="I92" s="830" t="s">
        <v>884</v>
      </c>
      <c r="J92" s="830"/>
      <c r="K92" s="830"/>
      <c r="L92" s="830"/>
      <c r="M92" s="830"/>
      <c r="N92" s="208"/>
      <c r="O92" s="821" t="s">
        <v>777</v>
      </c>
      <c r="P92" s="828"/>
      <c r="Q92" s="828"/>
      <c r="R92" s="277"/>
    </row>
    <row r="93" spans="1:18" s="5" customFormat="1" ht="24" customHeight="1">
      <c r="B93" s="20"/>
      <c r="C93" s="738" t="s">
        <v>885</v>
      </c>
      <c r="D93" s="816" t="s">
        <v>886</v>
      </c>
      <c r="E93" s="816"/>
      <c r="F93" s="816"/>
      <c r="G93" s="816"/>
      <c r="H93" s="208"/>
      <c r="I93" s="830" t="s">
        <v>887</v>
      </c>
      <c r="J93" s="830"/>
      <c r="K93" s="830"/>
      <c r="L93" s="830"/>
      <c r="M93" s="830"/>
      <c r="N93" s="208"/>
      <c r="O93" s="821" t="s">
        <v>777</v>
      </c>
      <c r="P93" s="828"/>
      <c r="Q93" s="828"/>
      <c r="R93" s="277"/>
    </row>
    <row r="94" spans="1:18" s="5" customFormat="1" ht="22.5" customHeight="1">
      <c r="B94" s="20"/>
      <c r="C94" s="738" t="s">
        <v>888</v>
      </c>
      <c r="D94" s="816" t="s">
        <v>889</v>
      </c>
      <c r="E94" s="816"/>
      <c r="F94" s="816"/>
      <c r="G94" s="816"/>
      <c r="H94" s="208"/>
      <c r="I94" s="824" t="s">
        <v>890</v>
      </c>
      <c r="J94" s="824"/>
      <c r="K94" s="824"/>
      <c r="L94" s="824"/>
      <c r="M94" s="824"/>
      <c r="N94" s="208"/>
      <c r="O94" s="821" t="s">
        <v>777</v>
      </c>
      <c r="P94" s="828"/>
      <c r="Q94" s="828"/>
      <c r="R94" s="277"/>
    </row>
    <row r="95" spans="1:18" s="5" customFormat="1" ht="11.25" customHeight="1">
      <c r="B95" s="20"/>
      <c r="C95" s="738"/>
      <c r="D95" s="816"/>
      <c r="E95" s="816"/>
      <c r="F95" s="816"/>
      <c r="G95" s="816"/>
      <c r="H95" s="208"/>
      <c r="I95" s="830" t="s">
        <v>891</v>
      </c>
      <c r="J95" s="830"/>
      <c r="K95" s="830"/>
      <c r="L95" s="830"/>
      <c r="M95" s="830"/>
      <c r="N95" s="208"/>
      <c r="O95" s="821"/>
      <c r="P95" s="828"/>
      <c r="Q95" s="828"/>
      <c r="R95" s="277"/>
    </row>
    <row r="96" spans="1:18" s="5" customFormat="1" ht="14.45">
      <c r="B96" s="20"/>
      <c r="C96" s="734"/>
      <c r="D96" s="711"/>
      <c r="E96" s="711"/>
      <c r="F96" s="711"/>
      <c r="G96" s="711"/>
      <c r="H96" s="711"/>
      <c r="I96" s="774"/>
      <c r="J96" s="774"/>
      <c r="K96" s="774"/>
      <c r="L96" s="774"/>
      <c r="M96" s="774"/>
      <c r="N96" s="262"/>
      <c r="O96" s="827"/>
      <c r="P96" s="831"/>
      <c r="Q96" s="831"/>
      <c r="R96" s="277"/>
    </row>
    <row r="97" spans="1:18" s="207" customFormat="1" ht="10.5">
      <c r="A97" s="203"/>
      <c r="B97" s="204"/>
      <c r="C97" s="266" t="s">
        <v>892</v>
      </c>
      <c r="D97" s="205"/>
      <c r="E97" s="206"/>
      <c r="F97" s="206"/>
      <c r="G97" s="206"/>
      <c r="H97" s="206"/>
      <c r="I97" s="206"/>
      <c r="J97" s="206"/>
      <c r="K97" s="206"/>
      <c r="L97" s="206"/>
      <c r="M97" s="206"/>
      <c r="N97" s="206"/>
      <c r="O97" s="206"/>
      <c r="P97" s="206"/>
      <c r="Q97" s="206"/>
      <c r="R97" s="281"/>
    </row>
    <row r="98" spans="1:18" s="207" customFormat="1" ht="10.5">
      <c r="B98" s="204"/>
      <c r="C98" s="282" t="s">
        <v>841</v>
      </c>
      <c r="E98" s="261"/>
      <c r="F98" s="261"/>
      <c r="G98" s="261"/>
      <c r="H98" s="261"/>
      <c r="I98" s="261"/>
      <c r="J98" s="261"/>
      <c r="K98" s="261"/>
      <c r="L98" s="261"/>
      <c r="M98" s="261"/>
      <c r="N98" s="261"/>
      <c r="O98" s="261"/>
      <c r="P98" s="261"/>
      <c r="Q98" s="261"/>
      <c r="R98" s="281"/>
    </row>
    <row r="99" spans="1:18" s="207" customFormat="1" ht="10.5">
      <c r="B99" s="204"/>
      <c r="C99" s="282"/>
      <c r="E99" s="261"/>
      <c r="F99" s="261"/>
      <c r="G99" s="261"/>
      <c r="H99" s="261"/>
      <c r="I99" s="261"/>
      <c r="J99" s="261"/>
      <c r="K99" s="261"/>
      <c r="L99" s="261"/>
      <c r="M99" s="261"/>
      <c r="N99" s="261"/>
      <c r="O99" s="261"/>
      <c r="P99" s="261"/>
      <c r="Q99" s="261"/>
      <c r="R99" s="281"/>
    </row>
    <row r="100" spans="1:18" s="207" customFormat="1" ht="24" customHeight="1">
      <c r="B100" s="204"/>
      <c r="C100" s="738" t="s">
        <v>842</v>
      </c>
      <c r="D100" s="816" t="s">
        <v>843</v>
      </c>
      <c r="E100" s="816"/>
      <c r="F100" s="816"/>
      <c r="G100" s="816"/>
      <c r="H100" s="208"/>
      <c r="I100" s="825" t="s">
        <v>893</v>
      </c>
      <c r="J100" s="825"/>
      <c r="K100" s="825"/>
      <c r="L100" s="825"/>
      <c r="M100" s="825"/>
      <c r="N100" s="208"/>
      <c r="O100" s="821"/>
      <c r="P100" s="828"/>
      <c r="Q100" s="828"/>
      <c r="R100" s="281"/>
    </row>
    <row r="101" spans="1:18" s="207" customFormat="1" ht="14.45">
      <c r="B101" s="204"/>
      <c r="C101" s="282"/>
      <c r="D101" s="816"/>
      <c r="E101" s="816"/>
      <c r="F101" s="816"/>
      <c r="G101" s="816"/>
      <c r="H101" s="208"/>
      <c r="I101" s="825"/>
      <c r="J101" s="825"/>
      <c r="K101" s="825"/>
      <c r="L101" s="825"/>
      <c r="M101" s="825"/>
      <c r="N101" s="208"/>
      <c r="O101" s="821"/>
      <c r="P101" s="828"/>
      <c r="Q101" s="828"/>
      <c r="R101" s="281"/>
    </row>
    <row r="102" spans="1:18" s="5" customFormat="1" ht="26.1" customHeight="1">
      <c r="B102" s="20"/>
      <c r="C102" s="738" t="s">
        <v>894</v>
      </c>
      <c r="D102" s="816" t="s">
        <v>895</v>
      </c>
      <c r="E102" s="816"/>
      <c r="F102" s="816"/>
      <c r="G102" s="816"/>
      <c r="H102" s="208"/>
      <c r="I102" s="825" t="s">
        <v>893</v>
      </c>
      <c r="J102" s="825"/>
      <c r="K102" s="825"/>
      <c r="L102" s="825"/>
      <c r="M102" s="825"/>
      <c r="N102" s="208"/>
      <c r="O102" s="821" t="s">
        <v>896</v>
      </c>
      <c r="P102" s="828"/>
      <c r="Q102" s="828"/>
      <c r="R102" s="277"/>
    </row>
    <row r="103" spans="1:18" s="5" customFormat="1" ht="23.25" customHeight="1">
      <c r="B103" s="20"/>
      <c r="C103" s="738" t="s">
        <v>897</v>
      </c>
      <c r="D103" s="816" t="s">
        <v>898</v>
      </c>
      <c r="E103" s="816"/>
      <c r="F103" s="816"/>
      <c r="G103" s="816"/>
      <c r="H103" s="208"/>
      <c r="I103" s="825" t="s">
        <v>893</v>
      </c>
      <c r="J103" s="825"/>
      <c r="K103" s="825"/>
      <c r="L103" s="825"/>
      <c r="M103" s="825"/>
      <c r="N103" s="208"/>
      <c r="O103" s="821" t="s">
        <v>777</v>
      </c>
      <c r="P103" s="828"/>
      <c r="Q103" s="828"/>
      <c r="R103" s="277"/>
    </row>
    <row r="104" spans="1:18" s="5" customFormat="1" ht="11.25" customHeight="1">
      <c r="B104" s="20"/>
      <c r="C104" s="738" t="s">
        <v>899</v>
      </c>
      <c r="D104" s="816" t="s">
        <v>900</v>
      </c>
      <c r="E104" s="816"/>
      <c r="F104" s="816"/>
      <c r="G104" s="816"/>
      <c r="H104" s="208"/>
      <c r="I104" s="825" t="s">
        <v>901</v>
      </c>
      <c r="J104" s="825"/>
      <c r="K104" s="825"/>
      <c r="L104" s="825"/>
      <c r="M104" s="825"/>
      <c r="N104" s="208"/>
      <c r="O104" s="821" t="s">
        <v>777</v>
      </c>
      <c r="P104" s="828"/>
      <c r="Q104" s="828"/>
      <c r="R104" s="277"/>
    </row>
    <row r="105" spans="1:18" s="5" customFormat="1" ht="11.25" customHeight="1">
      <c r="B105" s="20"/>
      <c r="C105" s="738" t="s">
        <v>902</v>
      </c>
      <c r="D105" s="816" t="s">
        <v>903</v>
      </c>
      <c r="E105" s="816"/>
      <c r="F105" s="816"/>
      <c r="G105" s="816"/>
      <c r="H105" s="208"/>
      <c r="I105" s="825" t="s">
        <v>904</v>
      </c>
      <c r="J105" s="825"/>
      <c r="K105" s="825"/>
      <c r="L105" s="825"/>
      <c r="M105" s="825"/>
      <c r="N105" s="208"/>
      <c r="O105" s="821" t="s">
        <v>777</v>
      </c>
      <c r="P105" s="828"/>
      <c r="Q105" s="828"/>
      <c r="R105" s="277"/>
    </row>
    <row r="106" spans="1:18" s="5" customFormat="1" ht="11.25" customHeight="1">
      <c r="B106" s="20"/>
      <c r="C106" s="738" t="s">
        <v>905</v>
      </c>
      <c r="D106" s="816" t="s">
        <v>906</v>
      </c>
      <c r="E106" s="816"/>
      <c r="F106" s="816"/>
      <c r="G106" s="816"/>
      <c r="H106" s="208"/>
      <c r="I106" s="830" t="s">
        <v>878</v>
      </c>
      <c r="J106" s="830"/>
      <c r="K106" s="830"/>
      <c r="L106" s="830"/>
      <c r="M106" s="830"/>
      <c r="N106" s="208"/>
      <c r="O106" s="821" t="s">
        <v>777</v>
      </c>
      <c r="P106" s="828"/>
      <c r="Q106" s="828"/>
      <c r="R106" s="277"/>
    </row>
    <row r="107" spans="1:18" s="5" customFormat="1" ht="14.45">
      <c r="B107" s="20"/>
      <c r="C107" s="283"/>
      <c r="D107" s="715"/>
      <c r="E107" s="715"/>
      <c r="F107" s="715"/>
      <c r="G107" s="21"/>
      <c r="H107" s="21"/>
      <c r="I107" s="767"/>
      <c r="J107" s="767"/>
      <c r="K107" s="767"/>
      <c r="L107" s="767"/>
      <c r="M107" s="767"/>
      <c r="N107" s="144"/>
      <c r="O107" s="827"/>
      <c r="P107" s="831"/>
      <c r="Q107" s="831"/>
      <c r="R107" s="277"/>
    </row>
    <row r="108" spans="1:18" s="207" customFormat="1" ht="10.5">
      <c r="A108" s="203"/>
      <c r="B108" s="204"/>
      <c r="C108" s="266" t="s">
        <v>447</v>
      </c>
      <c r="D108" s="205"/>
      <c r="E108" s="206"/>
      <c r="F108" s="206"/>
      <c r="G108" s="206"/>
      <c r="H108" s="206"/>
      <c r="I108" s="206"/>
      <c r="J108" s="206"/>
      <c r="K108" s="206"/>
      <c r="L108" s="206"/>
      <c r="M108" s="206"/>
      <c r="N108" s="206"/>
      <c r="O108" s="206"/>
      <c r="P108" s="206"/>
      <c r="Q108" s="206"/>
      <c r="R108" s="281"/>
    </row>
    <row r="109" spans="1:18" s="207" customFormat="1" ht="10.5">
      <c r="B109" s="204"/>
      <c r="C109" s="282" t="s">
        <v>841</v>
      </c>
      <c r="E109" s="261"/>
      <c r="F109" s="261"/>
      <c r="G109" s="261"/>
      <c r="H109" s="261"/>
      <c r="I109" s="261"/>
      <c r="J109" s="261"/>
      <c r="K109" s="261"/>
      <c r="L109" s="261"/>
      <c r="M109" s="261"/>
      <c r="N109" s="261"/>
      <c r="O109" s="261"/>
      <c r="P109" s="261"/>
      <c r="Q109" s="261"/>
      <c r="R109" s="281"/>
    </row>
    <row r="110" spans="1:18" s="207" customFormat="1" ht="10.5">
      <c r="B110" s="204"/>
      <c r="C110" s="282"/>
      <c r="E110" s="261"/>
      <c r="F110" s="261"/>
      <c r="G110" s="261"/>
      <c r="H110" s="261"/>
      <c r="R110" s="281"/>
    </row>
    <row r="111" spans="1:18" s="207" customFormat="1" ht="24" customHeight="1">
      <c r="B111" s="204"/>
      <c r="C111" s="738" t="s">
        <v>842</v>
      </c>
      <c r="D111" s="816" t="s">
        <v>843</v>
      </c>
      <c r="E111" s="816"/>
      <c r="F111" s="816"/>
      <c r="G111" s="816"/>
      <c r="H111" s="208"/>
      <c r="I111" s="825" t="s">
        <v>907</v>
      </c>
      <c r="J111" s="825"/>
      <c r="K111" s="825"/>
      <c r="L111" s="825"/>
      <c r="M111" s="825"/>
      <c r="N111" s="208"/>
      <c r="O111" s="821"/>
      <c r="P111" s="828"/>
      <c r="Q111" s="828"/>
      <c r="R111" s="281"/>
    </row>
    <row r="112" spans="1:18" s="207" customFormat="1" ht="15" customHeight="1">
      <c r="B112" s="204"/>
      <c r="C112" s="734"/>
      <c r="D112" s="736"/>
      <c r="E112" s="736"/>
      <c r="F112" s="736"/>
      <c r="G112" s="736"/>
      <c r="H112" s="208"/>
      <c r="I112" s="824" t="s">
        <v>851</v>
      </c>
      <c r="J112" s="824"/>
      <c r="K112" s="824"/>
      <c r="L112" s="824"/>
      <c r="M112" s="824"/>
      <c r="N112" s="208"/>
      <c r="O112" s="821"/>
      <c r="P112" s="828"/>
      <c r="Q112" s="828"/>
      <c r="R112" s="281"/>
    </row>
    <row r="113" spans="1:18" s="207" customFormat="1" ht="14.45">
      <c r="B113" s="204"/>
      <c r="C113" s="282"/>
      <c r="D113" s="816"/>
      <c r="E113" s="816"/>
      <c r="F113" s="816"/>
      <c r="G113" s="816"/>
      <c r="H113" s="208"/>
      <c r="I113" s="825"/>
      <c r="J113" s="825"/>
      <c r="K113" s="825"/>
      <c r="L113" s="825"/>
      <c r="M113" s="825"/>
      <c r="N113" s="208"/>
      <c r="O113" s="821"/>
      <c r="P113" s="828"/>
      <c r="Q113" s="828"/>
      <c r="R113" s="281"/>
    </row>
    <row r="114" spans="1:18" s="5" customFormat="1" ht="45.75" customHeight="1">
      <c r="B114" s="20"/>
      <c r="C114" s="738" t="s">
        <v>908</v>
      </c>
      <c r="D114" s="816" t="s">
        <v>909</v>
      </c>
      <c r="E114" s="816"/>
      <c r="F114" s="816"/>
      <c r="G114" s="816"/>
      <c r="H114" s="208"/>
      <c r="I114" s="830" t="s">
        <v>910</v>
      </c>
      <c r="J114" s="830"/>
      <c r="K114" s="830"/>
      <c r="L114" s="830"/>
      <c r="M114" s="830"/>
      <c r="N114" s="208"/>
      <c r="O114" s="821" t="s">
        <v>911</v>
      </c>
      <c r="P114" s="828"/>
      <c r="Q114" s="828"/>
      <c r="R114" s="277"/>
    </row>
    <row r="115" spans="1:18" s="5" customFormat="1" ht="11.25" customHeight="1">
      <c r="B115" s="20"/>
      <c r="C115" s="738" t="s">
        <v>912</v>
      </c>
      <c r="D115" s="816" t="s">
        <v>913</v>
      </c>
      <c r="E115" s="816"/>
      <c r="F115" s="816"/>
      <c r="G115" s="816"/>
      <c r="H115" s="208"/>
      <c r="I115" s="830" t="s">
        <v>910</v>
      </c>
      <c r="J115" s="830"/>
      <c r="K115" s="830"/>
      <c r="L115" s="830"/>
      <c r="M115" s="830"/>
      <c r="N115" s="208"/>
      <c r="O115" s="821" t="s">
        <v>777</v>
      </c>
      <c r="P115" s="828"/>
      <c r="Q115" s="828"/>
      <c r="R115" s="277"/>
    </row>
    <row r="116" spans="1:18" s="5" customFormat="1" ht="11.25" customHeight="1">
      <c r="B116" s="20"/>
      <c r="C116" s="738" t="s">
        <v>914</v>
      </c>
      <c r="D116" s="816" t="s">
        <v>915</v>
      </c>
      <c r="E116" s="816"/>
      <c r="F116" s="816"/>
      <c r="G116" s="816"/>
      <c r="H116" s="208"/>
      <c r="I116" s="830" t="s">
        <v>777</v>
      </c>
      <c r="J116" s="830"/>
      <c r="K116" s="830"/>
      <c r="L116" s="830"/>
      <c r="M116" s="830"/>
      <c r="N116" s="208"/>
      <c r="O116" s="821" t="s">
        <v>777</v>
      </c>
      <c r="P116" s="828"/>
      <c r="Q116" s="828"/>
      <c r="R116" s="277"/>
    </row>
    <row r="117" spans="1:18" s="5" customFormat="1" ht="10.5" customHeight="1">
      <c r="B117" s="20"/>
      <c r="C117" s="738" t="s">
        <v>916</v>
      </c>
      <c r="D117" s="816" t="s">
        <v>917</v>
      </c>
      <c r="E117" s="816"/>
      <c r="F117" s="816"/>
      <c r="G117" s="816"/>
      <c r="H117" s="208"/>
      <c r="I117" s="830" t="s">
        <v>777</v>
      </c>
      <c r="J117" s="830"/>
      <c r="K117" s="830"/>
      <c r="L117" s="830"/>
      <c r="M117" s="830"/>
      <c r="N117" s="208"/>
      <c r="O117" s="821" t="s">
        <v>777</v>
      </c>
      <c r="P117" s="828"/>
      <c r="Q117" s="828"/>
      <c r="R117" s="277"/>
    </row>
    <row r="118" spans="1:18" s="5" customFormat="1" ht="11.25" customHeight="1">
      <c r="B118" s="20"/>
      <c r="C118" s="738" t="s">
        <v>918</v>
      </c>
      <c r="D118" s="816" t="s">
        <v>919</v>
      </c>
      <c r="E118" s="816"/>
      <c r="F118" s="816"/>
      <c r="G118" s="816"/>
      <c r="H118" s="208"/>
      <c r="I118" s="830" t="s">
        <v>777</v>
      </c>
      <c r="J118" s="830"/>
      <c r="K118" s="830"/>
      <c r="L118" s="830"/>
      <c r="M118" s="830"/>
      <c r="N118" s="208"/>
      <c r="O118" s="821" t="s">
        <v>777</v>
      </c>
      <c r="P118" s="828"/>
      <c r="Q118" s="828"/>
      <c r="R118" s="277"/>
    </row>
    <row r="119" spans="1:18" s="5" customFormat="1" ht="11.25" customHeight="1">
      <c r="B119" s="20"/>
      <c r="C119" s="738" t="s">
        <v>920</v>
      </c>
      <c r="D119" s="816" t="s">
        <v>921</v>
      </c>
      <c r="E119" s="816"/>
      <c r="F119" s="816"/>
      <c r="G119" s="816"/>
      <c r="H119" s="208"/>
      <c r="I119" s="830" t="s">
        <v>777</v>
      </c>
      <c r="J119" s="830"/>
      <c r="K119" s="830"/>
      <c r="L119" s="830"/>
      <c r="M119" s="830"/>
      <c r="N119" s="208"/>
      <c r="O119" s="821" t="s">
        <v>777</v>
      </c>
      <c r="P119" s="828"/>
      <c r="Q119" s="828"/>
      <c r="R119" s="277"/>
    </row>
    <row r="120" spans="1:18" s="5" customFormat="1" ht="24" customHeight="1">
      <c r="B120" s="20"/>
      <c r="C120" s="738" t="s">
        <v>922</v>
      </c>
      <c r="D120" s="816" t="s">
        <v>923</v>
      </c>
      <c r="E120" s="816"/>
      <c r="F120" s="816"/>
      <c r="G120" s="816"/>
      <c r="H120" s="208"/>
      <c r="I120" s="825" t="s">
        <v>924</v>
      </c>
      <c r="J120" s="825"/>
      <c r="K120" s="825"/>
      <c r="L120" s="825"/>
      <c r="M120" s="825"/>
      <c r="N120" s="208"/>
      <c r="O120" s="821" t="s">
        <v>777</v>
      </c>
      <c r="P120" s="828"/>
      <c r="Q120" s="828"/>
      <c r="R120" s="277"/>
    </row>
    <row r="121" spans="1:18" s="5" customFormat="1" ht="11.25" customHeight="1">
      <c r="B121" s="20"/>
      <c r="C121" s="283"/>
      <c r="D121" s="715"/>
      <c r="E121" s="715"/>
      <c r="F121" s="715"/>
      <c r="G121" s="21"/>
      <c r="H121" s="21"/>
      <c r="I121" s="144"/>
      <c r="J121" s="144"/>
      <c r="K121" s="144"/>
      <c r="L121" s="144"/>
      <c r="M121" s="144"/>
      <c r="N121" s="144"/>
      <c r="O121" s="827"/>
      <c r="P121" s="831"/>
      <c r="Q121" s="831"/>
      <c r="R121" s="277"/>
    </row>
    <row r="122" spans="1:18" s="207" customFormat="1" ht="10.5">
      <c r="A122" s="203"/>
      <c r="B122" s="204"/>
      <c r="C122" s="266" t="s">
        <v>578</v>
      </c>
      <c r="D122" s="205"/>
      <c r="E122" s="206"/>
      <c r="F122" s="206"/>
      <c r="G122" s="206"/>
      <c r="H122" s="206"/>
      <c r="I122" s="206"/>
      <c r="J122" s="206"/>
      <c r="K122" s="206"/>
      <c r="L122" s="206"/>
      <c r="M122" s="206"/>
      <c r="N122" s="206"/>
      <c r="O122" s="206"/>
      <c r="P122" s="206"/>
      <c r="Q122" s="206"/>
      <c r="R122" s="281"/>
    </row>
    <row r="123" spans="1:18" s="207" customFormat="1" ht="10.5">
      <c r="B123" s="204"/>
      <c r="C123" s="282" t="s">
        <v>841</v>
      </c>
      <c r="E123" s="261"/>
      <c r="F123" s="261"/>
      <c r="G123" s="261"/>
      <c r="H123" s="261"/>
      <c r="I123" s="261"/>
      <c r="J123" s="261"/>
      <c r="K123" s="261"/>
      <c r="L123" s="261"/>
      <c r="M123" s="261"/>
      <c r="N123" s="261"/>
      <c r="O123" s="261"/>
      <c r="P123" s="261"/>
      <c r="Q123" s="261"/>
      <c r="R123" s="281"/>
    </row>
    <row r="124" spans="1:18" s="207" customFormat="1" ht="10.5">
      <c r="B124" s="204"/>
      <c r="C124" s="282"/>
      <c r="E124" s="261"/>
      <c r="F124" s="261"/>
      <c r="G124" s="261"/>
      <c r="H124" s="261"/>
      <c r="R124" s="281"/>
    </row>
    <row r="125" spans="1:18" s="207" customFormat="1" ht="27" customHeight="1">
      <c r="B125" s="204"/>
      <c r="C125" s="738" t="s">
        <v>842</v>
      </c>
      <c r="D125" s="816" t="s">
        <v>843</v>
      </c>
      <c r="E125" s="816"/>
      <c r="F125" s="816"/>
      <c r="G125" s="816"/>
      <c r="H125" s="208"/>
      <c r="I125" s="825" t="s">
        <v>925</v>
      </c>
      <c r="J125" s="825"/>
      <c r="K125" s="825"/>
      <c r="L125" s="825"/>
      <c r="M125" s="825"/>
      <c r="N125" s="208"/>
      <c r="O125" s="821"/>
      <c r="P125" s="828"/>
      <c r="Q125" s="828"/>
      <c r="R125" s="281"/>
    </row>
    <row r="126" spans="1:18" s="5" customFormat="1" ht="12.75" customHeight="1">
      <c r="B126" s="20"/>
      <c r="C126" s="738" t="s">
        <v>926</v>
      </c>
      <c r="D126" s="816" t="s">
        <v>927</v>
      </c>
      <c r="E126" s="816"/>
      <c r="F126" s="816"/>
      <c r="G126" s="816"/>
      <c r="H126" s="208"/>
      <c r="I126" s="825" t="s">
        <v>777</v>
      </c>
      <c r="J126" s="825"/>
      <c r="K126" s="825"/>
      <c r="L126" s="825"/>
      <c r="M126" s="825"/>
      <c r="N126" s="208"/>
      <c r="O126" s="821" t="s">
        <v>928</v>
      </c>
      <c r="P126" s="828"/>
      <c r="Q126" s="828"/>
      <c r="R126" s="277"/>
    </row>
    <row r="127" spans="1:18" s="5" customFormat="1" ht="11.25" customHeight="1">
      <c r="B127" s="20"/>
      <c r="C127" s="738"/>
      <c r="D127" s="816"/>
      <c r="E127" s="816"/>
      <c r="F127" s="816"/>
      <c r="G127" s="816"/>
      <c r="H127" s="208"/>
      <c r="I127" s="830" t="s">
        <v>878</v>
      </c>
      <c r="J127" s="830"/>
      <c r="K127" s="830"/>
      <c r="L127" s="830"/>
      <c r="M127" s="830"/>
      <c r="N127" s="208"/>
      <c r="O127" s="821" t="s">
        <v>777</v>
      </c>
      <c r="P127" s="828"/>
      <c r="Q127" s="828"/>
      <c r="R127" s="277"/>
    </row>
    <row r="128" spans="1:18" s="5" customFormat="1" ht="11.25" customHeight="1">
      <c r="B128" s="20"/>
      <c r="C128" s="738" t="s">
        <v>929</v>
      </c>
      <c r="D128" s="816" t="s">
        <v>930</v>
      </c>
      <c r="E128" s="816"/>
      <c r="F128" s="816"/>
      <c r="G128" s="816"/>
      <c r="H128" s="208"/>
      <c r="I128" s="830" t="s">
        <v>878</v>
      </c>
      <c r="J128" s="830"/>
      <c r="K128" s="830"/>
      <c r="L128" s="830"/>
      <c r="M128" s="830"/>
      <c r="N128" s="208"/>
      <c r="O128" s="821" t="s">
        <v>777</v>
      </c>
      <c r="P128" s="828"/>
      <c r="Q128" s="828"/>
      <c r="R128" s="277"/>
    </row>
    <row r="129" spans="1:18" s="5" customFormat="1" ht="12" customHeight="1">
      <c r="B129" s="20"/>
      <c r="C129" s="738" t="s">
        <v>931</v>
      </c>
      <c r="D129" s="816" t="s">
        <v>932</v>
      </c>
      <c r="E129" s="816"/>
      <c r="F129" s="816"/>
      <c r="G129" s="816"/>
      <c r="H129" s="208"/>
      <c r="I129" s="830" t="s">
        <v>878</v>
      </c>
      <c r="J129" s="830"/>
      <c r="K129" s="830"/>
      <c r="L129" s="830"/>
      <c r="M129" s="830"/>
      <c r="N129" s="208"/>
      <c r="O129" s="821" t="s">
        <v>777</v>
      </c>
      <c r="P129" s="828"/>
      <c r="Q129" s="828"/>
      <c r="R129" s="277"/>
    </row>
    <row r="130" spans="1:18" s="5" customFormat="1" ht="12" customHeight="1">
      <c r="B130" s="20"/>
      <c r="C130" s="738" t="s">
        <v>933</v>
      </c>
      <c r="D130" s="816" t="s">
        <v>934</v>
      </c>
      <c r="E130" s="816"/>
      <c r="F130" s="816"/>
      <c r="G130" s="816"/>
      <c r="H130" s="208"/>
      <c r="I130" s="830" t="s">
        <v>878</v>
      </c>
      <c r="J130" s="830"/>
      <c r="K130" s="830"/>
      <c r="L130" s="830"/>
      <c r="M130" s="830"/>
      <c r="N130" s="208"/>
      <c r="O130" s="821" t="s">
        <v>777</v>
      </c>
      <c r="P130" s="828"/>
      <c r="Q130" s="828"/>
      <c r="R130" s="277"/>
    </row>
    <row r="131" spans="1:18" s="5" customFormat="1" ht="9.9499999999999993">
      <c r="B131" s="20"/>
      <c r="C131" s="283"/>
      <c r="D131" s="715"/>
      <c r="E131" s="715"/>
      <c r="F131" s="715"/>
      <c r="G131" s="21"/>
      <c r="H131" s="21"/>
      <c r="I131" s="144"/>
      <c r="J131" s="144"/>
      <c r="K131" s="144"/>
      <c r="L131" s="144"/>
      <c r="M131" s="144"/>
      <c r="N131" s="144"/>
      <c r="O131" s="734"/>
      <c r="P131" s="734"/>
      <c r="Q131" s="144"/>
      <c r="R131" s="277"/>
    </row>
    <row r="132" spans="1:18" s="207" customFormat="1" ht="10.5">
      <c r="A132" s="203"/>
      <c r="B132" s="204"/>
      <c r="C132" s="266" t="s">
        <v>935</v>
      </c>
      <c r="D132" s="205"/>
      <c r="E132" s="206"/>
      <c r="F132" s="206"/>
      <c r="G132" s="206"/>
      <c r="H132" s="206"/>
      <c r="I132" s="206"/>
      <c r="J132" s="206"/>
      <c r="K132" s="206"/>
      <c r="L132" s="206"/>
      <c r="M132" s="206"/>
      <c r="N132" s="206"/>
      <c r="O132" s="206"/>
      <c r="P132" s="206"/>
      <c r="Q132" s="206"/>
      <c r="R132" s="281"/>
    </row>
    <row r="133" spans="1:18" s="207" customFormat="1" ht="10.5">
      <c r="B133" s="204"/>
      <c r="C133" s="282" t="s">
        <v>841</v>
      </c>
      <c r="E133" s="261"/>
      <c r="F133" s="261"/>
      <c r="G133" s="261"/>
      <c r="H133" s="261"/>
      <c r="I133" s="261"/>
      <c r="J133" s="261"/>
      <c r="K133" s="261"/>
      <c r="L133" s="261"/>
      <c r="M133" s="261"/>
      <c r="N133" s="261"/>
      <c r="O133" s="261"/>
      <c r="P133" s="261"/>
      <c r="Q133" s="261"/>
      <c r="R133" s="281"/>
    </row>
    <row r="134" spans="1:18" s="207" customFormat="1" ht="10.5">
      <c r="B134" s="204"/>
      <c r="C134" s="282"/>
      <c r="E134" s="261"/>
      <c r="F134" s="261"/>
      <c r="G134" s="261"/>
      <c r="H134" s="261"/>
      <c r="I134" s="261"/>
      <c r="J134" s="261"/>
      <c r="K134" s="261"/>
      <c r="L134" s="261"/>
      <c r="M134" s="261"/>
      <c r="N134" s="261"/>
      <c r="O134" s="261"/>
      <c r="P134" s="261"/>
      <c r="Q134" s="261"/>
      <c r="R134" s="281"/>
    </row>
    <row r="135" spans="1:18" s="207" customFormat="1" ht="36" customHeight="1">
      <c r="B135" s="204"/>
      <c r="C135" s="738" t="s">
        <v>842</v>
      </c>
      <c r="D135" s="816" t="s">
        <v>843</v>
      </c>
      <c r="E135" s="816"/>
      <c r="F135" s="816"/>
      <c r="G135" s="816"/>
      <c r="H135" s="208"/>
      <c r="I135" s="825" t="s">
        <v>936</v>
      </c>
      <c r="J135" s="825"/>
      <c r="K135" s="825"/>
      <c r="L135" s="825"/>
      <c r="M135" s="825"/>
      <c r="N135" s="208"/>
      <c r="O135" s="821"/>
      <c r="P135" s="828"/>
      <c r="Q135" s="828"/>
      <c r="R135" s="281"/>
    </row>
    <row r="136" spans="1:18" s="5" customFormat="1" ht="33.75" customHeight="1">
      <c r="B136" s="20"/>
      <c r="C136" s="738" t="s">
        <v>937</v>
      </c>
      <c r="D136" s="816" t="s">
        <v>33</v>
      </c>
      <c r="E136" s="816"/>
      <c r="F136" s="816"/>
      <c r="G136" s="816"/>
      <c r="H136" s="208"/>
      <c r="I136" s="825" t="s">
        <v>811</v>
      </c>
      <c r="J136" s="825"/>
      <c r="K136" s="825"/>
      <c r="L136" s="825"/>
      <c r="M136" s="825"/>
      <c r="N136" s="208"/>
      <c r="O136" s="821" t="s">
        <v>938</v>
      </c>
      <c r="P136" s="828"/>
      <c r="Q136" s="828"/>
      <c r="R136" s="277"/>
    </row>
    <row r="137" spans="1:18" s="5" customFormat="1" ht="58.5" customHeight="1">
      <c r="B137" s="20"/>
      <c r="C137" s="738" t="s">
        <v>939</v>
      </c>
      <c r="D137" s="816" t="s">
        <v>940</v>
      </c>
      <c r="E137" s="816"/>
      <c r="F137" s="816"/>
      <c r="G137" s="816"/>
      <c r="H137" s="208"/>
      <c r="I137" s="825" t="s">
        <v>941</v>
      </c>
      <c r="J137" s="825"/>
      <c r="K137" s="825"/>
      <c r="L137" s="825"/>
      <c r="M137" s="825"/>
      <c r="N137" s="208"/>
      <c r="O137" s="821" t="s">
        <v>942</v>
      </c>
      <c r="P137" s="828"/>
      <c r="Q137" s="828"/>
      <c r="R137" s="277"/>
    </row>
    <row r="138" spans="1:18" s="5" customFormat="1" ht="23.1" customHeight="1">
      <c r="B138" s="20"/>
      <c r="C138" s="738" t="s">
        <v>943</v>
      </c>
      <c r="D138" s="816" t="s">
        <v>121</v>
      </c>
      <c r="E138" s="816"/>
      <c r="F138" s="816"/>
      <c r="G138" s="816"/>
      <c r="H138" s="208"/>
      <c r="I138" s="825" t="s">
        <v>811</v>
      </c>
      <c r="J138" s="825"/>
      <c r="K138" s="825"/>
      <c r="L138" s="825"/>
      <c r="M138" s="825"/>
      <c r="N138" s="208"/>
      <c r="O138" s="821" t="s">
        <v>944</v>
      </c>
      <c r="P138" s="828"/>
      <c r="Q138" s="828"/>
      <c r="R138" s="277"/>
    </row>
    <row r="139" spans="1:18" s="5" customFormat="1" ht="9.9499999999999993">
      <c r="B139" s="20"/>
      <c r="C139" s="283"/>
      <c r="D139" s="715"/>
      <c r="E139" s="715"/>
      <c r="F139" s="715"/>
      <c r="G139" s="21"/>
      <c r="H139" s="21"/>
      <c r="I139" s="144"/>
      <c r="J139" s="144"/>
      <c r="K139" s="144"/>
      <c r="L139" s="144"/>
      <c r="M139" s="144"/>
      <c r="N139" s="144"/>
      <c r="O139" s="734"/>
      <c r="P139" s="734"/>
      <c r="Q139" s="144"/>
      <c r="R139" s="277"/>
    </row>
    <row r="140" spans="1:18" s="207" customFormat="1" ht="10.5">
      <c r="A140" s="203"/>
      <c r="B140" s="204"/>
      <c r="C140" s="266" t="s">
        <v>945</v>
      </c>
      <c r="D140" s="205"/>
      <c r="E140" s="206"/>
      <c r="F140" s="206"/>
      <c r="G140" s="206"/>
      <c r="H140" s="206"/>
      <c r="I140" s="206"/>
      <c r="J140" s="206"/>
      <c r="K140" s="206"/>
      <c r="L140" s="206"/>
      <c r="M140" s="206"/>
      <c r="N140" s="206"/>
      <c r="O140" s="206"/>
      <c r="P140" s="206"/>
      <c r="Q140" s="206"/>
      <c r="R140" s="281"/>
    </row>
    <row r="141" spans="1:18" s="207" customFormat="1" ht="10.5">
      <c r="B141" s="204"/>
      <c r="C141" s="282" t="s">
        <v>841</v>
      </c>
      <c r="E141" s="261"/>
      <c r="F141" s="261"/>
      <c r="G141" s="261"/>
      <c r="H141" s="261"/>
      <c r="I141" s="261"/>
      <c r="J141" s="261"/>
      <c r="K141" s="261"/>
      <c r="L141" s="261"/>
      <c r="M141" s="261"/>
      <c r="N141" s="261"/>
      <c r="O141" s="261"/>
      <c r="P141" s="261"/>
      <c r="Q141" s="261"/>
      <c r="R141" s="281"/>
    </row>
    <row r="142" spans="1:18" s="207" customFormat="1" ht="10.5">
      <c r="B142" s="204"/>
      <c r="C142" s="282"/>
      <c r="E142" s="261"/>
      <c r="F142" s="261"/>
      <c r="G142" s="261"/>
      <c r="H142" s="261"/>
      <c r="I142" s="261"/>
      <c r="J142" s="261"/>
      <c r="K142" s="261"/>
      <c r="L142" s="261"/>
      <c r="M142" s="261"/>
      <c r="N142" s="261"/>
      <c r="O142" s="261"/>
      <c r="P142" s="261"/>
      <c r="Q142" s="261"/>
      <c r="R142" s="281"/>
    </row>
    <row r="143" spans="1:18" s="207" customFormat="1" ht="24.75" customHeight="1">
      <c r="B143" s="204"/>
      <c r="C143" s="738" t="s">
        <v>842</v>
      </c>
      <c r="D143" s="816" t="s">
        <v>843</v>
      </c>
      <c r="E143" s="816"/>
      <c r="F143" s="816"/>
      <c r="G143" s="816"/>
      <c r="H143" s="208"/>
      <c r="I143" s="825" t="s">
        <v>946</v>
      </c>
      <c r="J143" s="825"/>
      <c r="K143" s="825"/>
      <c r="L143" s="825"/>
      <c r="M143" s="825"/>
      <c r="N143" s="208"/>
      <c r="O143" s="821"/>
      <c r="P143" s="828"/>
      <c r="Q143" s="828"/>
      <c r="R143" s="281"/>
    </row>
    <row r="144" spans="1:18" s="5" customFormat="1" ht="21.95" customHeight="1">
      <c r="B144" s="20"/>
      <c r="C144" s="738" t="s">
        <v>947</v>
      </c>
      <c r="D144" s="816" t="s">
        <v>948</v>
      </c>
      <c r="E144" s="816"/>
      <c r="F144" s="816"/>
      <c r="G144" s="816"/>
      <c r="H144" s="208"/>
      <c r="I144" s="825" t="s">
        <v>829</v>
      </c>
      <c r="J144" s="825"/>
      <c r="K144" s="825"/>
      <c r="L144" s="825"/>
      <c r="M144" s="825"/>
      <c r="N144" s="208"/>
      <c r="O144" s="821" t="s">
        <v>949</v>
      </c>
      <c r="P144" s="828"/>
      <c r="Q144" s="828"/>
      <c r="R144" s="277"/>
    </row>
    <row r="145" spans="1:18" s="5" customFormat="1" ht="11.25" customHeight="1">
      <c r="B145" s="20"/>
      <c r="C145" s="738" t="s">
        <v>950</v>
      </c>
      <c r="D145" s="816" t="s">
        <v>951</v>
      </c>
      <c r="E145" s="816"/>
      <c r="F145" s="816"/>
      <c r="G145" s="816"/>
      <c r="H145" s="208"/>
      <c r="I145" s="825" t="s">
        <v>829</v>
      </c>
      <c r="J145" s="825"/>
      <c r="K145" s="825"/>
      <c r="L145" s="825"/>
      <c r="M145" s="825"/>
      <c r="N145" s="208"/>
      <c r="O145" s="821" t="s">
        <v>769</v>
      </c>
      <c r="P145" s="828"/>
      <c r="Q145" s="828"/>
      <c r="R145" s="277"/>
    </row>
    <row r="146" spans="1:18" s="5" customFormat="1" ht="11.25" customHeight="1">
      <c r="B146" s="20"/>
      <c r="C146" s="738" t="s">
        <v>952</v>
      </c>
      <c r="D146" s="816" t="s">
        <v>953</v>
      </c>
      <c r="E146" s="816"/>
      <c r="F146" s="816"/>
      <c r="G146" s="816"/>
      <c r="H146" s="208"/>
      <c r="I146" s="825" t="s">
        <v>829</v>
      </c>
      <c r="J146" s="825"/>
      <c r="K146" s="825"/>
      <c r="L146" s="825"/>
      <c r="M146" s="825"/>
      <c r="N146" s="208"/>
      <c r="O146" s="821" t="s">
        <v>777</v>
      </c>
      <c r="P146" s="828"/>
      <c r="Q146" s="828"/>
      <c r="R146" s="277"/>
    </row>
    <row r="147" spans="1:18" s="5" customFormat="1" ht="21.95" customHeight="1">
      <c r="B147" s="20"/>
      <c r="C147" s="738" t="s">
        <v>954</v>
      </c>
      <c r="D147" s="816" t="s">
        <v>955</v>
      </c>
      <c r="E147" s="816"/>
      <c r="F147" s="816"/>
      <c r="G147" s="816"/>
      <c r="H147" s="208"/>
      <c r="I147" s="825" t="s">
        <v>956</v>
      </c>
      <c r="J147" s="825"/>
      <c r="K147" s="825"/>
      <c r="L147" s="825"/>
      <c r="M147" s="825"/>
      <c r="N147" s="208"/>
      <c r="O147" s="821" t="s">
        <v>957</v>
      </c>
      <c r="P147" s="828"/>
      <c r="Q147" s="828"/>
      <c r="R147" s="277"/>
    </row>
    <row r="148" spans="1:18" s="5" customFormat="1" ht="23.1" customHeight="1">
      <c r="B148" s="20"/>
      <c r="C148" s="738" t="s">
        <v>958</v>
      </c>
      <c r="D148" s="816" t="s">
        <v>959</v>
      </c>
      <c r="E148" s="816"/>
      <c r="F148" s="816"/>
      <c r="G148" s="816"/>
      <c r="H148" s="208"/>
      <c r="I148" s="825" t="s">
        <v>960</v>
      </c>
      <c r="J148" s="825"/>
      <c r="K148" s="825"/>
      <c r="L148" s="825"/>
      <c r="M148" s="825"/>
      <c r="N148" s="208"/>
      <c r="O148" s="821" t="s">
        <v>769</v>
      </c>
      <c r="P148" s="828"/>
      <c r="Q148" s="828"/>
      <c r="R148" s="277"/>
    </row>
    <row r="149" spans="1:18" s="5" customFormat="1" ht="11.25" customHeight="1">
      <c r="B149" s="20"/>
      <c r="C149" s="268" t="s">
        <v>961</v>
      </c>
      <c r="D149" s="212" t="s">
        <v>962</v>
      </c>
      <c r="E149" s="212"/>
      <c r="F149" s="212"/>
      <c r="G149" s="212"/>
      <c r="H149" s="208"/>
      <c r="I149" s="825" t="s">
        <v>963</v>
      </c>
      <c r="J149" s="825"/>
      <c r="K149" s="825"/>
      <c r="L149" s="825"/>
      <c r="M149" s="825"/>
      <c r="N149" s="208"/>
      <c r="O149" s="821" t="s">
        <v>777</v>
      </c>
      <c r="P149" s="828"/>
      <c r="Q149" s="828"/>
      <c r="R149" s="277"/>
    </row>
    <row r="150" spans="1:18" s="5" customFormat="1" ht="23.25" customHeight="1">
      <c r="B150" s="20"/>
      <c r="C150" s="738" t="s">
        <v>964</v>
      </c>
      <c r="D150" s="816" t="s">
        <v>965</v>
      </c>
      <c r="E150" s="816"/>
      <c r="F150" s="816"/>
      <c r="G150" s="816"/>
      <c r="H150" s="208"/>
      <c r="I150" s="825" t="s">
        <v>829</v>
      </c>
      <c r="J150" s="825"/>
      <c r="K150" s="825"/>
      <c r="L150" s="825"/>
      <c r="M150" s="825"/>
      <c r="N150" s="208"/>
      <c r="O150" s="821" t="s">
        <v>777</v>
      </c>
      <c r="P150" s="828"/>
      <c r="Q150" s="828"/>
      <c r="R150" s="284"/>
    </row>
    <row r="151" spans="1:18" s="5" customFormat="1" ht="25.5" customHeight="1">
      <c r="B151" s="20"/>
      <c r="C151" s="738" t="s">
        <v>966</v>
      </c>
      <c r="D151" s="816" t="s">
        <v>967</v>
      </c>
      <c r="E151" s="816"/>
      <c r="F151" s="816"/>
      <c r="G151" s="816"/>
      <c r="H151" s="208"/>
      <c r="I151" s="825" t="s">
        <v>829</v>
      </c>
      <c r="J151" s="825"/>
      <c r="K151" s="825"/>
      <c r="L151" s="825"/>
      <c r="M151" s="825"/>
      <c r="N151" s="208"/>
      <c r="O151" s="821" t="s">
        <v>777</v>
      </c>
      <c r="P151" s="828"/>
      <c r="Q151" s="828"/>
      <c r="R151" s="277"/>
    </row>
    <row r="152" spans="1:18" s="5" customFormat="1" ht="45.75" customHeight="1">
      <c r="B152" s="20"/>
      <c r="C152" s="738" t="s">
        <v>968</v>
      </c>
      <c r="D152" s="816" t="s">
        <v>969</v>
      </c>
      <c r="E152" s="816"/>
      <c r="F152" s="816"/>
      <c r="G152" s="816"/>
      <c r="H152" s="208"/>
      <c r="I152" s="825" t="s">
        <v>811</v>
      </c>
      <c r="J152" s="825"/>
      <c r="K152" s="825"/>
      <c r="L152" s="825"/>
      <c r="M152" s="825"/>
      <c r="N152" s="208"/>
      <c r="O152" s="821" t="s">
        <v>970</v>
      </c>
      <c r="P152" s="828"/>
      <c r="Q152" s="828"/>
      <c r="R152" s="277"/>
    </row>
    <row r="153" spans="1:18" s="5" customFormat="1" ht="11.25" customHeight="1">
      <c r="B153" s="20"/>
      <c r="C153" s="738" t="s">
        <v>971</v>
      </c>
      <c r="D153" s="816" t="s">
        <v>972</v>
      </c>
      <c r="E153" s="816"/>
      <c r="F153" s="816"/>
      <c r="G153" s="816"/>
      <c r="H153" s="208"/>
      <c r="I153" s="825" t="s">
        <v>811</v>
      </c>
      <c r="J153" s="825"/>
      <c r="K153" s="825"/>
      <c r="L153" s="825"/>
      <c r="M153" s="825"/>
      <c r="N153" s="208"/>
      <c r="O153" s="821" t="s">
        <v>777</v>
      </c>
      <c r="P153" s="828"/>
      <c r="Q153" s="828"/>
      <c r="R153" s="277"/>
    </row>
    <row r="154" spans="1:18" s="5" customFormat="1" ht="9.9499999999999993">
      <c r="B154" s="20"/>
      <c r="C154" s="283"/>
      <c r="D154" s="715"/>
      <c r="E154" s="715"/>
      <c r="F154" s="715"/>
      <c r="G154" s="21"/>
      <c r="H154" s="21"/>
      <c r="I154" s="144"/>
      <c r="J154" s="144"/>
      <c r="K154" s="144"/>
      <c r="L154" s="144"/>
      <c r="M154" s="144"/>
      <c r="N154" s="144"/>
      <c r="O154" s="734"/>
      <c r="P154" s="734"/>
      <c r="Q154" s="144"/>
      <c r="R154" s="277"/>
    </row>
    <row r="155" spans="1:18" s="207" customFormat="1" ht="10.5">
      <c r="A155" s="203"/>
      <c r="B155" s="204"/>
      <c r="C155" s="266" t="s">
        <v>973</v>
      </c>
      <c r="D155" s="205"/>
      <c r="E155" s="206"/>
      <c r="F155" s="206"/>
      <c r="G155" s="206"/>
      <c r="H155" s="206"/>
      <c r="I155" s="206"/>
      <c r="J155" s="206"/>
      <c r="K155" s="206"/>
      <c r="L155" s="206"/>
      <c r="M155" s="206"/>
      <c r="N155" s="206"/>
      <c r="O155" s="206"/>
      <c r="P155" s="206"/>
      <c r="Q155" s="206"/>
      <c r="R155" s="281"/>
    </row>
    <row r="156" spans="1:18" s="207" customFormat="1" ht="10.5">
      <c r="B156" s="204"/>
      <c r="C156" s="282" t="s">
        <v>841</v>
      </c>
      <c r="E156" s="261"/>
      <c r="F156" s="261"/>
      <c r="G156" s="261"/>
      <c r="H156" s="261"/>
      <c r="I156" s="261"/>
      <c r="J156" s="261"/>
      <c r="K156" s="261"/>
      <c r="L156" s="261"/>
      <c r="M156" s="261"/>
      <c r="N156" s="261"/>
      <c r="O156" s="261"/>
      <c r="P156" s="261"/>
      <c r="Q156" s="261"/>
      <c r="R156" s="281"/>
    </row>
    <row r="157" spans="1:18" s="207" customFormat="1" ht="10.5">
      <c r="B157" s="204"/>
      <c r="C157" s="282"/>
      <c r="E157" s="261"/>
      <c r="F157" s="261"/>
      <c r="G157" s="261"/>
      <c r="H157" s="261"/>
      <c r="I157" s="261"/>
      <c r="J157" s="261"/>
      <c r="K157" s="261"/>
      <c r="L157" s="261"/>
      <c r="M157" s="261"/>
      <c r="N157" s="261"/>
      <c r="O157" s="261"/>
      <c r="P157" s="261"/>
      <c r="Q157" s="261"/>
      <c r="R157" s="281"/>
    </row>
    <row r="158" spans="1:18" s="207" customFormat="1" ht="24.75" customHeight="1">
      <c r="B158" s="204"/>
      <c r="C158" s="738" t="s">
        <v>842</v>
      </c>
      <c r="D158" s="816" t="s">
        <v>843</v>
      </c>
      <c r="E158" s="816"/>
      <c r="F158" s="816"/>
      <c r="G158" s="816"/>
      <c r="H158" s="208"/>
      <c r="I158" s="825" t="s">
        <v>974</v>
      </c>
      <c r="J158" s="825"/>
      <c r="K158" s="825"/>
      <c r="L158" s="825"/>
      <c r="M158" s="825"/>
      <c r="N158" s="208"/>
      <c r="O158" s="821"/>
      <c r="P158" s="828"/>
      <c r="Q158" s="828"/>
      <c r="R158" s="281"/>
    </row>
    <row r="159" spans="1:18" s="5" customFormat="1" ht="45.75" customHeight="1">
      <c r="B159" s="20"/>
      <c r="C159" s="738" t="s">
        <v>975</v>
      </c>
      <c r="D159" s="816" t="s">
        <v>976</v>
      </c>
      <c r="E159" s="816"/>
      <c r="F159" s="816"/>
      <c r="G159" s="816"/>
      <c r="H159" s="208"/>
      <c r="I159" s="825" t="s">
        <v>811</v>
      </c>
      <c r="J159" s="825"/>
      <c r="K159" s="825"/>
      <c r="L159" s="825"/>
      <c r="M159" s="825"/>
      <c r="N159" s="208"/>
      <c r="O159" s="821" t="s">
        <v>977</v>
      </c>
      <c r="P159" s="828"/>
      <c r="Q159" s="828"/>
      <c r="R159" s="277"/>
    </row>
    <row r="160" spans="1:18" s="5" customFormat="1" ht="11.25" customHeight="1">
      <c r="B160" s="20"/>
      <c r="C160" s="738" t="s">
        <v>978</v>
      </c>
      <c r="D160" s="816" t="s">
        <v>979</v>
      </c>
      <c r="E160" s="816"/>
      <c r="F160" s="816"/>
      <c r="G160" s="816"/>
      <c r="H160" s="208"/>
      <c r="I160" s="825" t="s">
        <v>980</v>
      </c>
      <c r="J160" s="825"/>
      <c r="K160" s="825"/>
      <c r="L160" s="825"/>
      <c r="M160" s="825"/>
      <c r="N160" s="208"/>
      <c r="O160" s="821" t="s">
        <v>769</v>
      </c>
      <c r="P160" s="828"/>
      <c r="Q160" s="828"/>
      <c r="R160" s="277"/>
    </row>
    <row r="161" spans="1:18" s="5" customFormat="1" ht="36.75" customHeight="1">
      <c r="B161" s="20"/>
      <c r="C161" s="738" t="s">
        <v>981</v>
      </c>
      <c r="D161" s="816" t="s">
        <v>78</v>
      </c>
      <c r="E161" s="816"/>
      <c r="F161" s="816"/>
      <c r="G161" s="816"/>
      <c r="H161" s="208"/>
      <c r="I161" s="825" t="s">
        <v>811</v>
      </c>
      <c r="J161" s="825"/>
      <c r="K161" s="825"/>
      <c r="L161" s="825"/>
      <c r="M161" s="825"/>
      <c r="N161" s="208"/>
      <c r="O161" s="821" t="s">
        <v>938</v>
      </c>
      <c r="P161" s="828"/>
      <c r="Q161" s="828"/>
      <c r="R161" s="277"/>
    </row>
    <row r="162" spans="1:18" s="5" customFormat="1" ht="11.25" customHeight="1">
      <c r="A162" s="4"/>
      <c r="B162" s="20"/>
      <c r="C162" s="283"/>
      <c r="D162" s="19"/>
      <c r="E162" s="19"/>
      <c r="F162" s="19"/>
      <c r="G162" s="19"/>
      <c r="H162" s="19"/>
      <c r="I162" s="111"/>
      <c r="J162" s="111"/>
      <c r="K162" s="111"/>
      <c r="L162" s="111"/>
      <c r="M162" s="111"/>
      <c r="N162" s="111"/>
      <c r="O162" s="734"/>
      <c r="P162" s="734"/>
      <c r="Q162" s="111"/>
      <c r="R162" s="277"/>
    </row>
    <row r="163" spans="1:18" s="207" customFormat="1" ht="10.5">
      <c r="A163" s="203"/>
      <c r="B163" s="204"/>
      <c r="C163" s="266" t="s">
        <v>982</v>
      </c>
      <c r="D163" s="205"/>
      <c r="E163" s="206"/>
      <c r="F163" s="206"/>
      <c r="G163" s="206"/>
      <c r="H163" s="206"/>
      <c r="I163" s="206"/>
      <c r="J163" s="206"/>
      <c r="K163" s="206"/>
      <c r="L163" s="206"/>
      <c r="M163" s="206"/>
      <c r="N163" s="206"/>
      <c r="O163" s="206"/>
      <c r="P163" s="206"/>
      <c r="Q163" s="206"/>
      <c r="R163" s="281"/>
    </row>
    <row r="164" spans="1:18" s="207" customFormat="1" ht="10.5">
      <c r="B164" s="204"/>
      <c r="C164" s="282" t="s">
        <v>841</v>
      </c>
      <c r="E164" s="261"/>
      <c r="F164" s="261"/>
      <c r="G164" s="261"/>
      <c r="H164" s="261"/>
      <c r="I164" s="261"/>
      <c r="J164" s="261"/>
      <c r="K164" s="261"/>
      <c r="L164" s="261"/>
      <c r="M164" s="261"/>
      <c r="N164" s="261"/>
      <c r="O164" s="261"/>
      <c r="P164" s="261"/>
      <c r="Q164" s="261"/>
      <c r="R164" s="281"/>
    </row>
    <row r="165" spans="1:18" s="207" customFormat="1" ht="10.5">
      <c r="B165" s="204"/>
      <c r="C165" s="282"/>
      <c r="E165" s="261"/>
      <c r="F165" s="261"/>
      <c r="G165" s="261"/>
      <c r="H165" s="261"/>
      <c r="I165" s="261"/>
      <c r="J165" s="261"/>
      <c r="K165" s="261"/>
      <c r="L165" s="261"/>
      <c r="M165" s="261"/>
      <c r="N165" s="261"/>
      <c r="O165" s="261"/>
      <c r="P165" s="261"/>
      <c r="Q165" s="261"/>
      <c r="R165" s="281"/>
    </row>
    <row r="166" spans="1:18" s="207" customFormat="1" ht="23.1" customHeight="1">
      <c r="B166" s="204"/>
      <c r="C166" s="738" t="s">
        <v>842</v>
      </c>
      <c r="D166" s="816" t="s">
        <v>843</v>
      </c>
      <c r="E166" s="816"/>
      <c r="F166" s="816"/>
      <c r="G166" s="816"/>
      <c r="H166" s="208"/>
      <c r="I166" s="825" t="s">
        <v>983</v>
      </c>
      <c r="J166" s="825"/>
      <c r="K166" s="825"/>
      <c r="L166" s="825"/>
      <c r="M166" s="825"/>
      <c r="N166" s="208"/>
      <c r="O166" s="821"/>
      <c r="P166" s="828"/>
      <c r="Q166" s="828"/>
      <c r="R166" s="281"/>
    </row>
    <row r="167" spans="1:18" s="5" customFormat="1" ht="24.75" customHeight="1">
      <c r="B167" s="20"/>
      <c r="C167" s="738" t="s">
        <v>984</v>
      </c>
      <c r="D167" s="816" t="s">
        <v>132</v>
      </c>
      <c r="E167" s="816"/>
      <c r="F167" s="816"/>
      <c r="G167" s="816"/>
      <c r="H167" s="208"/>
      <c r="I167" s="824" t="s">
        <v>776</v>
      </c>
      <c r="J167" s="824"/>
      <c r="K167" s="824"/>
      <c r="L167" s="824"/>
      <c r="M167" s="824"/>
      <c r="N167" s="208"/>
      <c r="O167" s="821" t="s">
        <v>944</v>
      </c>
      <c r="P167" s="828"/>
      <c r="Q167" s="828"/>
      <c r="R167" s="277"/>
    </row>
    <row r="168" spans="1:18" s="5" customFormat="1" ht="11.25" customHeight="1">
      <c r="B168" s="20"/>
      <c r="C168" s="738"/>
      <c r="D168" s="736"/>
      <c r="E168" s="736"/>
      <c r="F168" s="736"/>
      <c r="G168" s="736"/>
      <c r="H168" s="658"/>
      <c r="I168" s="825" t="s">
        <v>811</v>
      </c>
      <c r="J168" s="825"/>
      <c r="K168" s="825"/>
      <c r="L168" s="825"/>
      <c r="M168" s="825"/>
      <c r="N168" s="208"/>
      <c r="O168" s="821"/>
      <c r="P168" s="828"/>
      <c r="Q168" s="828"/>
      <c r="R168" s="277"/>
    </row>
    <row r="169" spans="1:18" s="5" customFormat="1" ht="36" customHeight="1">
      <c r="B169" s="20"/>
      <c r="C169" s="738" t="s">
        <v>985</v>
      </c>
      <c r="D169" s="816" t="s">
        <v>157</v>
      </c>
      <c r="E169" s="816"/>
      <c r="F169" s="816"/>
      <c r="G169" s="816"/>
      <c r="H169" s="658"/>
      <c r="I169" s="825" t="s">
        <v>811</v>
      </c>
      <c r="J169" s="825"/>
      <c r="K169" s="825"/>
      <c r="L169" s="825"/>
      <c r="M169" s="825"/>
      <c r="N169" s="208"/>
      <c r="O169" s="821" t="s">
        <v>938</v>
      </c>
      <c r="P169" s="828"/>
      <c r="Q169" s="828"/>
      <c r="R169" s="277"/>
    </row>
    <row r="170" spans="1:18" s="5" customFormat="1" ht="14.45">
      <c r="A170" s="4"/>
      <c r="B170" s="20"/>
      <c r="C170" s="283"/>
      <c r="D170" s="19"/>
      <c r="E170" s="19"/>
      <c r="F170" s="19"/>
      <c r="G170" s="19"/>
      <c r="H170" s="19"/>
      <c r="I170" s="111"/>
      <c r="J170" s="111"/>
      <c r="K170" s="111"/>
      <c r="L170" s="111"/>
      <c r="M170" s="111"/>
      <c r="N170" s="111"/>
      <c r="O170" s="827"/>
      <c r="P170" s="831"/>
      <c r="Q170" s="831"/>
      <c r="R170" s="277"/>
    </row>
    <row r="171" spans="1:18" s="207" customFormat="1" ht="10.5">
      <c r="A171" s="203"/>
      <c r="B171" s="204"/>
      <c r="C171" s="266" t="s">
        <v>986</v>
      </c>
      <c r="D171" s="205"/>
      <c r="E171" s="206"/>
      <c r="F171" s="206"/>
      <c r="G171" s="206"/>
      <c r="H171" s="206"/>
      <c r="I171" s="206"/>
      <c r="J171" s="206"/>
      <c r="K171" s="206"/>
      <c r="L171" s="206"/>
      <c r="M171" s="206"/>
      <c r="N171" s="206"/>
      <c r="O171" s="206"/>
      <c r="P171" s="206"/>
      <c r="Q171" s="206"/>
      <c r="R171" s="281"/>
    </row>
    <row r="172" spans="1:18" s="207" customFormat="1" ht="10.5">
      <c r="B172" s="204"/>
      <c r="C172" s="282" t="s">
        <v>841</v>
      </c>
      <c r="E172" s="261"/>
      <c r="F172" s="261"/>
      <c r="G172" s="261"/>
      <c r="H172" s="261"/>
      <c r="I172" s="261"/>
      <c r="J172" s="261"/>
      <c r="K172" s="261"/>
      <c r="L172" s="261"/>
      <c r="M172" s="261"/>
      <c r="N172" s="261"/>
      <c r="O172" s="261"/>
      <c r="P172" s="261"/>
      <c r="Q172" s="261"/>
      <c r="R172" s="281"/>
    </row>
    <row r="173" spans="1:18" s="207" customFormat="1" ht="10.5">
      <c r="B173" s="204"/>
      <c r="C173" s="282"/>
      <c r="E173" s="261"/>
      <c r="F173" s="261"/>
      <c r="G173" s="261"/>
      <c r="H173" s="261"/>
      <c r="I173" s="261"/>
      <c r="J173" s="261"/>
      <c r="K173" s="261"/>
      <c r="L173" s="261"/>
      <c r="M173" s="261"/>
      <c r="N173" s="261"/>
      <c r="O173" s="261"/>
      <c r="P173" s="261"/>
      <c r="Q173" s="261"/>
      <c r="R173" s="281"/>
    </row>
    <row r="174" spans="1:18" s="207" customFormat="1" ht="36.75" customHeight="1">
      <c r="B174" s="204"/>
      <c r="C174" s="738" t="s">
        <v>842</v>
      </c>
      <c r="D174" s="816" t="s">
        <v>843</v>
      </c>
      <c r="E174" s="816"/>
      <c r="F174" s="816"/>
      <c r="G174" s="816"/>
      <c r="H174" s="658"/>
      <c r="I174" s="825" t="s">
        <v>987</v>
      </c>
      <c r="J174" s="825"/>
      <c r="K174" s="825"/>
      <c r="L174" s="825"/>
      <c r="M174" s="825"/>
      <c r="N174" s="208"/>
      <c r="O174" s="821"/>
      <c r="P174" s="828"/>
      <c r="Q174" s="828"/>
      <c r="R174" s="281"/>
    </row>
    <row r="175" spans="1:18" s="5" customFormat="1" ht="23.25" customHeight="1">
      <c r="B175" s="20"/>
      <c r="C175" s="738" t="s">
        <v>988</v>
      </c>
      <c r="D175" s="816" t="s">
        <v>989</v>
      </c>
      <c r="E175" s="816"/>
      <c r="F175" s="816"/>
      <c r="G175" s="816"/>
      <c r="H175" s="658"/>
      <c r="I175" s="825" t="s">
        <v>990</v>
      </c>
      <c r="J175" s="825"/>
      <c r="K175" s="825"/>
      <c r="L175" s="825"/>
      <c r="M175" s="825"/>
      <c r="N175" s="208"/>
      <c r="O175" s="821" t="s">
        <v>991</v>
      </c>
      <c r="P175" s="828"/>
      <c r="Q175" s="828"/>
      <c r="R175" s="277"/>
    </row>
    <row r="176" spans="1:18" s="5" customFormat="1" ht="23.25" customHeight="1">
      <c r="B176" s="20"/>
      <c r="C176" s="738" t="s">
        <v>992</v>
      </c>
      <c r="D176" s="816" t="s">
        <v>993</v>
      </c>
      <c r="E176" s="816"/>
      <c r="F176" s="816"/>
      <c r="G176" s="816"/>
      <c r="H176" s="658"/>
      <c r="I176" s="825" t="s">
        <v>994</v>
      </c>
      <c r="J176" s="825"/>
      <c r="K176" s="825"/>
      <c r="L176" s="825"/>
      <c r="M176" s="825"/>
      <c r="N176" s="208"/>
      <c r="O176" s="821" t="s">
        <v>777</v>
      </c>
      <c r="P176" s="828"/>
      <c r="Q176" s="828"/>
      <c r="R176" s="277"/>
    </row>
    <row r="177" spans="1:18" s="5" customFormat="1" ht="11.25" customHeight="1">
      <c r="B177" s="20"/>
      <c r="C177" s="738"/>
      <c r="D177" s="816"/>
      <c r="E177" s="816"/>
      <c r="F177" s="816"/>
      <c r="G177" s="816"/>
      <c r="H177" s="208"/>
      <c r="I177" s="825" t="s">
        <v>995</v>
      </c>
      <c r="J177" s="825"/>
      <c r="K177" s="825"/>
      <c r="L177" s="825"/>
      <c r="M177" s="825"/>
      <c r="N177" s="208"/>
      <c r="O177" s="821"/>
      <c r="P177" s="828"/>
      <c r="Q177" s="828"/>
      <c r="R177" s="277"/>
    </row>
    <row r="178" spans="1:18" s="5" customFormat="1" ht="9.9499999999999993">
      <c r="A178" s="4"/>
      <c r="B178" s="20"/>
      <c r="C178" s="283"/>
      <c r="D178" s="19"/>
      <c r="E178" s="19"/>
      <c r="F178" s="19"/>
      <c r="G178" s="19"/>
      <c r="H178" s="19"/>
      <c r="I178" s="718"/>
      <c r="J178" s="718"/>
      <c r="K178" s="718"/>
      <c r="L178" s="718"/>
      <c r="M178" s="718"/>
      <c r="N178" s="718"/>
      <c r="O178" s="734"/>
      <c r="P178" s="734"/>
      <c r="Q178" s="718"/>
      <c r="R178" s="277"/>
    </row>
    <row r="179" spans="1:18" s="207" customFormat="1" ht="10.5">
      <c r="A179" s="203"/>
      <c r="B179" s="204"/>
      <c r="C179" s="266" t="s">
        <v>996</v>
      </c>
      <c r="D179" s="205"/>
      <c r="E179" s="206"/>
      <c r="F179" s="206"/>
      <c r="G179" s="206"/>
      <c r="H179" s="206"/>
      <c r="I179" s="206"/>
      <c r="J179" s="206"/>
      <c r="K179" s="206"/>
      <c r="L179" s="206"/>
      <c r="M179" s="206"/>
      <c r="N179" s="206"/>
      <c r="O179" s="206"/>
      <c r="P179" s="206"/>
      <c r="Q179" s="206"/>
      <c r="R179" s="281"/>
    </row>
    <row r="180" spans="1:18" s="207" customFormat="1" ht="10.5">
      <c r="B180" s="204"/>
      <c r="C180" s="282" t="s">
        <v>841</v>
      </c>
      <c r="E180" s="261"/>
      <c r="F180" s="261"/>
      <c r="G180" s="261"/>
      <c r="H180" s="261"/>
      <c r="I180" s="261"/>
      <c r="J180" s="261"/>
      <c r="K180" s="261"/>
      <c r="L180" s="261"/>
      <c r="M180" s="261"/>
      <c r="N180" s="261"/>
      <c r="O180" s="261"/>
      <c r="P180" s="261"/>
      <c r="Q180" s="261"/>
      <c r="R180" s="281"/>
    </row>
    <row r="181" spans="1:18" s="207" customFormat="1" ht="10.5">
      <c r="B181" s="204"/>
      <c r="C181" s="282"/>
      <c r="E181" s="261"/>
      <c r="F181" s="261"/>
      <c r="G181" s="261"/>
      <c r="H181" s="261"/>
      <c r="I181" s="261"/>
      <c r="J181" s="261"/>
      <c r="K181" s="261"/>
      <c r="L181" s="261"/>
      <c r="M181" s="261"/>
      <c r="N181" s="261"/>
      <c r="O181" s="261"/>
      <c r="P181" s="261"/>
      <c r="Q181" s="261"/>
      <c r="R181" s="281"/>
    </row>
    <row r="182" spans="1:18" s="207" customFormat="1" ht="34.5" customHeight="1">
      <c r="B182" s="204"/>
      <c r="C182" s="738" t="s">
        <v>842</v>
      </c>
      <c r="D182" s="816" t="s">
        <v>843</v>
      </c>
      <c r="E182" s="816"/>
      <c r="F182" s="816"/>
      <c r="G182" s="816"/>
      <c r="H182" s="208"/>
      <c r="I182" s="825" t="s">
        <v>997</v>
      </c>
      <c r="J182" s="825"/>
      <c r="K182" s="825"/>
      <c r="L182" s="825"/>
      <c r="M182" s="825"/>
      <c r="N182" s="208"/>
      <c r="O182" s="821"/>
      <c r="P182" s="828"/>
      <c r="Q182" s="828"/>
      <c r="R182" s="281"/>
    </row>
    <row r="183" spans="1:18" s="5" customFormat="1" ht="33.950000000000003" customHeight="1">
      <c r="B183" s="20"/>
      <c r="C183" s="738" t="s">
        <v>998</v>
      </c>
      <c r="D183" s="816" t="s">
        <v>999</v>
      </c>
      <c r="E183" s="816"/>
      <c r="F183" s="816"/>
      <c r="G183" s="816"/>
      <c r="H183" s="208"/>
      <c r="I183" s="825" t="s">
        <v>1000</v>
      </c>
      <c r="J183" s="825"/>
      <c r="K183" s="825"/>
      <c r="L183" s="825"/>
      <c r="M183" s="825"/>
      <c r="N183" s="208"/>
      <c r="O183" s="821" t="s">
        <v>1001</v>
      </c>
      <c r="P183" s="828"/>
      <c r="Q183" s="828"/>
      <c r="R183" s="277"/>
    </row>
    <row r="184" spans="1:18" s="5" customFormat="1" ht="33.950000000000003" customHeight="1">
      <c r="B184" s="20"/>
      <c r="C184" s="738" t="s">
        <v>1002</v>
      </c>
      <c r="D184" s="816" t="s">
        <v>1003</v>
      </c>
      <c r="E184" s="816"/>
      <c r="F184" s="816"/>
      <c r="G184" s="816"/>
      <c r="H184" s="208"/>
      <c r="I184" s="825" t="s">
        <v>1004</v>
      </c>
      <c r="J184" s="825"/>
      <c r="K184" s="825"/>
      <c r="L184" s="825"/>
      <c r="M184" s="825"/>
      <c r="N184" s="208"/>
      <c r="O184" s="821" t="s">
        <v>777</v>
      </c>
      <c r="P184" s="828"/>
      <c r="Q184" s="828"/>
      <c r="R184" s="277"/>
    </row>
    <row r="185" spans="1:18" s="5" customFormat="1" ht="9.9499999999999993">
      <c r="A185" s="4"/>
      <c r="B185" s="20"/>
      <c r="C185" s="283"/>
      <c r="D185" s="19"/>
      <c r="E185" s="19"/>
      <c r="F185" s="19"/>
      <c r="G185" s="19"/>
      <c r="H185" s="19"/>
      <c r="I185" s="19"/>
      <c r="J185" s="19"/>
      <c r="K185" s="19"/>
      <c r="L185" s="19"/>
      <c r="M185" s="19"/>
      <c r="N185" s="19"/>
      <c r="O185" s="734"/>
      <c r="P185" s="734"/>
      <c r="Q185" s="19"/>
      <c r="R185" s="277"/>
    </row>
    <row r="186" spans="1:18" s="207" customFormat="1" ht="10.5">
      <c r="A186" s="203"/>
      <c r="B186" s="204"/>
      <c r="C186" s="266" t="s">
        <v>1005</v>
      </c>
      <c r="D186" s="205"/>
      <c r="E186" s="206"/>
      <c r="F186" s="206"/>
      <c r="G186" s="206"/>
      <c r="H186" s="206"/>
      <c r="I186" s="206"/>
      <c r="J186" s="206"/>
      <c r="K186" s="206"/>
      <c r="L186" s="206"/>
      <c r="M186" s="206"/>
      <c r="N186" s="206"/>
      <c r="O186" s="206"/>
      <c r="P186" s="206"/>
      <c r="Q186" s="206"/>
      <c r="R186" s="281"/>
    </row>
    <row r="187" spans="1:18" s="207" customFormat="1" ht="10.5">
      <c r="B187" s="204"/>
      <c r="C187" s="282" t="s">
        <v>841</v>
      </c>
      <c r="E187" s="261"/>
      <c r="F187" s="261"/>
      <c r="G187" s="261"/>
      <c r="H187" s="261"/>
      <c r="I187" s="261"/>
      <c r="J187" s="261"/>
      <c r="K187" s="261"/>
      <c r="L187" s="261"/>
      <c r="M187" s="261"/>
      <c r="N187" s="261"/>
      <c r="O187" s="261"/>
      <c r="P187" s="261"/>
      <c r="Q187" s="261"/>
      <c r="R187" s="281"/>
    </row>
    <row r="188" spans="1:18" s="207" customFormat="1" ht="10.5">
      <c r="B188" s="204"/>
      <c r="C188" s="282"/>
      <c r="E188" s="261"/>
      <c r="F188" s="261"/>
      <c r="G188" s="261"/>
      <c r="H188" s="261"/>
      <c r="I188" s="261"/>
      <c r="J188" s="261"/>
      <c r="K188" s="261"/>
      <c r="L188" s="261"/>
      <c r="M188" s="261"/>
      <c r="N188" s="261"/>
      <c r="O188" s="261"/>
      <c r="P188" s="261"/>
      <c r="Q188" s="261"/>
      <c r="R188" s="281"/>
    </row>
    <row r="189" spans="1:18" s="207" customFormat="1" ht="25.5" customHeight="1">
      <c r="B189" s="204"/>
      <c r="C189" s="738" t="s">
        <v>842</v>
      </c>
      <c r="D189" s="816" t="s">
        <v>843</v>
      </c>
      <c r="E189" s="816"/>
      <c r="F189" s="816"/>
      <c r="G189" s="816"/>
      <c r="H189" s="208"/>
      <c r="I189" s="825" t="s">
        <v>1006</v>
      </c>
      <c r="J189" s="825"/>
      <c r="K189" s="825"/>
      <c r="L189" s="825"/>
      <c r="M189" s="825"/>
      <c r="N189" s="208"/>
      <c r="O189" s="821"/>
      <c r="P189" s="828"/>
      <c r="Q189" s="828"/>
      <c r="R189" s="281"/>
    </row>
    <row r="190" spans="1:18" s="5" customFormat="1" ht="22.5" customHeight="1">
      <c r="B190" s="20"/>
      <c r="C190" s="738" t="s">
        <v>1007</v>
      </c>
      <c r="D190" s="816" t="s">
        <v>1008</v>
      </c>
      <c r="E190" s="816"/>
      <c r="F190" s="816"/>
      <c r="G190" s="816"/>
      <c r="H190" s="208"/>
      <c r="I190" s="825" t="s">
        <v>1009</v>
      </c>
      <c r="J190" s="825"/>
      <c r="K190" s="825"/>
      <c r="L190" s="825"/>
      <c r="M190" s="825"/>
      <c r="N190" s="208"/>
      <c r="O190" s="821"/>
      <c r="P190" s="828"/>
      <c r="Q190" s="828"/>
      <c r="R190" s="277"/>
    </row>
    <row r="191" spans="1:18" s="5" customFormat="1" ht="23.25" customHeight="1">
      <c r="B191" s="20"/>
      <c r="C191" s="738" t="s">
        <v>1010</v>
      </c>
      <c r="D191" s="816" t="s">
        <v>1011</v>
      </c>
      <c r="E191" s="816"/>
      <c r="F191" s="816"/>
      <c r="G191" s="816"/>
      <c r="H191" s="208"/>
      <c r="I191" s="825" t="s">
        <v>1012</v>
      </c>
      <c r="J191" s="825"/>
      <c r="K191" s="825"/>
      <c r="L191" s="825"/>
      <c r="M191" s="825"/>
      <c r="N191" s="208"/>
      <c r="O191" s="821" t="s">
        <v>782</v>
      </c>
      <c r="P191" s="828"/>
      <c r="Q191" s="828"/>
      <c r="R191" s="277"/>
    </row>
    <row r="192" spans="1:18" s="5" customFormat="1" ht="9.9499999999999993">
      <c r="A192" s="4"/>
      <c r="B192" s="20"/>
      <c r="C192" s="283"/>
      <c r="D192" s="19"/>
      <c r="E192" s="19"/>
      <c r="F192" s="19"/>
      <c r="G192" s="19"/>
      <c r="H192" s="19"/>
      <c r="I192" s="19"/>
      <c r="J192" s="19"/>
      <c r="K192" s="19"/>
      <c r="L192" s="19"/>
      <c r="M192" s="19"/>
      <c r="N192" s="19"/>
      <c r="O192" s="287"/>
      <c r="P192" s="287"/>
      <c r="Q192" s="288"/>
      <c r="R192" s="277"/>
    </row>
    <row r="193" spans="1:18" s="55" customFormat="1" ht="18.75" customHeight="1">
      <c r="A193" s="50"/>
      <c r="B193" s="51"/>
      <c r="C193" s="265" t="s">
        <v>1013</v>
      </c>
      <c r="D193" s="210"/>
      <c r="E193" s="210"/>
      <c r="F193" s="210"/>
      <c r="G193" s="211"/>
      <c r="H193" s="211"/>
      <c r="I193" s="211"/>
      <c r="J193" s="211"/>
      <c r="K193" s="211"/>
      <c r="L193" s="211"/>
      <c r="M193" s="211"/>
      <c r="N193" s="211"/>
      <c r="O193" s="211"/>
      <c r="P193" s="211"/>
      <c r="Q193" s="211"/>
      <c r="R193" s="276"/>
    </row>
    <row r="194" spans="1:18" ht="9.9499999999999993">
      <c r="B194" s="13"/>
      <c r="R194" s="274"/>
    </row>
    <row r="195" spans="1:18" ht="10.5">
      <c r="B195" s="13"/>
      <c r="D195" s="275" t="s">
        <v>1014</v>
      </c>
      <c r="H195" s="318"/>
      <c r="I195" s="319" t="s">
        <v>1015</v>
      </c>
      <c r="J195" s="318"/>
      <c r="K195" s="318"/>
      <c r="L195" s="318"/>
      <c r="R195" s="274"/>
    </row>
    <row r="196" spans="1:18" s="207" customFormat="1" ht="15" customHeight="1">
      <c r="A196" s="203"/>
      <c r="B196" s="204"/>
      <c r="C196" s="734"/>
      <c r="D196" s="816" t="s">
        <v>1016</v>
      </c>
      <c r="E196" s="816"/>
      <c r="F196" s="816"/>
      <c r="G196" s="816"/>
      <c r="H196" s="208"/>
      <c r="I196" s="764" t="s">
        <v>1017</v>
      </c>
      <c r="J196" s="764"/>
      <c r="K196" s="764"/>
      <c r="L196" s="764"/>
      <c r="M196" s="764"/>
      <c r="N196" s="279"/>
      <c r="O196" s="827"/>
      <c r="P196" s="831"/>
      <c r="Q196" s="831"/>
      <c r="R196" s="281"/>
    </row>
    <row r="197" spans="1:18" s="207" customFormat="1" ht="14.45">
      <c r="A197" s="203"/>
      <c r="B197" s="204"/>
      <c r="C197" s="734"/>
      <c r="D197" s="816" t="s">
        <v>1018</v>
      </c>
      <c r="E197" s="816"/>
      <c r="F197" s="816"/>
      <c r="G197" s="816"/>
      <c r="H197" s="208"/>
      <c r="I197" s="764"/>
      <c r="J197" s="764"/>
      <c r="K197" s="764"/>
      <c r="L197" s="764"/>
      <c r="M197" s="764"/>
      <c r="N197" s="279"/>
      <c r="O197" s="827"/>
      <c r="P197" s="831"/>
      <c r="Q197" s="831"/>
      <c r="R197" s="281"/>
    </row>
    <row r="198" spans="1:18" s="207" customFormat="1" ht="14.45">
      <c r="A198" s="203"/>
      <c r="B198" s="204"/>
      <c r="C198" s="734"/>
      <c r="D198" s="816" t="s">
        <v>1019</v>
      </c>
      <c r="E198" s="816"/>
      <c r="F198" s="816"/>
      <c r="G198" s="816"/>
      <c r="H198" s="208"/>
      <c r="I198" s="764"/>
      <c r="J198" s="764"/>
      <c r="K198" s="764"/>
      <c r="L198" s="764"/>
      <c r="M198" s="764"/>
      <c r="N198" s="279"/>
      <c r="O198" s="827"/>
      <c r="P198" s="831"/>
      <c r="Q198" s="831"/>
      <c r="R198" s="281"/>
    </row>
    <row r="199" spans="1:18" s="207" customFormat="1" ht="14.45">
      <c r="A199" s="203"/>
      <c r="B199" s="204"/>
      <c r="C199" s="734"/>
      <c r="D199" s="816" t="s">
        <v>1020</v>
      </c>
      <c r="E199" s="816"/>
      <c r="F199" s="816"/>
      <c r="G199" s="816"/>
      <c r="H199" s="208"/>
      <c r="I199" s="764"/>
      <c r="J199" s="764"/>
      <c r="K199" s="764"/>
      <c r="L199" s="764"/>
      <c r="M199" s="764"/>
      <c r="N199" s="279"/>
      <c r="O199" s="827"/>
      <c r="P199" s="831"/>
      <c r="Q199" s="831"/>
      <c r="R199" s="281"/>
    </row>
    <row r="200" spans="1:18" s="207" customFormat="1" ht="14.45">
      <c r="A200" s="203"/>
      <c r="B200" s="204"/>
      <c r="C200" s="734"/>
      <c r="D200" s="816" t="s">
        <v>1021</v>
      </c>
      <c r="E200" s="816"/>
      <c r="F200" s="816"/>
      <c r="G200" s="816"/>
      <c r="H200" s="208"/>
      <c r="I200" s="764"/>
      <c r="J200" s="764"/>
      <c r="K200" s="764"/>
      <c r="L200" s="764"/>
      <c r="M200" s="764"/>
      <c r="N200" s="279"/>
      <c r="O200" s="827"/>
      <c r="P200" s="831"/>
      <c r="Q200" s="831"/>
      <c r="R200" s="281"/>
    </row>
    <row r="201" spans="1:18" s="207" customFormat="1" ht="14.45">
      <c r="A201" s="203"/>
      <c r="B201" s="204"/>
      <c r="C201" s="734"/>
      <c r="D201" s="816" t="s">
        <v>1022</v>
      </c>
      <c r="E201" s="816"/>
      <c r="F201" s="816"/>
      <c r="G201" s="816"/>
      <c r="H201" s="208"/>
      <c r="I201" s="764"/>
      <c r="J201" s="764"/>
      <c r="K201" s="764"/>
      <c r="L201" s="764"/>
      <c r="M201" s="764"/>
      <c r="N201" s="279"/>
      <c r="O201" s="827"/>
      <c r="P201" s="831"/>
      <c r="Q201" s="831"/>
      <c r="R201" s="281"/>
    </row>
    <row r="202" spans="1:18" s="207" customFormat="1" ht="14.45">
      <c r="A202" s="203"/>
      <c r="B202" s="204"/>
      <c r="C202" s="734"/>
      <c r="D202" s="816" t="s">
        <v>1023</v>
      </c>
      <c r="E202" s="816"/>
      <c r="F202" s="816"/>
      <c r="G202" s="816"/>
      <c r="H202" s="208"/>
      <c r="I202" s="764"/>
      <c r="J202" s="764"/>
      <c r="K202" s="764"/>
      <c r="L202" s="764"/>
      <c r="M202" s="764"/>
      <c r="N202" s="279"/>
      <c r="O202" s="827"/>
      <c r="P202" s="831"/>
      <c r="Q202" s="831"/>
      <c r="R202" s="281"/>
    </row>
    <row r="203" spans="1:18" s="207" customFormat="1" ht="14.45">
      <c r="A203" s="203"/>
      <c r="B203" s="204"/>
      <c r="C203" s="734"/>
      <c r="D203" s="816" t="s">
        <v>1024</v>
      </c>
      <c r="E203" s="816"/>
      <c r="F203" s="816"/>
      <c r="G203" s="816"/>
      <c r="H203" s="208"/>
      <c r="I203" s="764"/>
      <c r="J203" s="764"/>
      <c r="K203" s="764"/>
      <c r="L203" s="764"/>
      <c r="M203" s="764"/>
      <c r="N203" s="279"/>
      <c r="O203" s="827"/>
      <c r="P203" s="831"/>
      <c r="Q203" s="831"/>
      <c r="R203" s="281"/>
    </row>
    <row r="204" spans="1:18" s="207" customFormat="1" ht="14.45">
      <c r="A204" s="203"/>
      <c r="B204" s="204"/>
      <c r="C204" s="734"/>
      <c r="D204" s="816" t="s">
        <v>1025</v>
      </c>
      <c r="E204" s="816"/>
      <c r="F204" s="816"/>
      <c r="G204" s="816"/>
      <c r="H204" s="208"/>
      <c r="I204" s="764"/>
      <c r="J204" s="764"/>
      <c r="K204" s="764"/>
      <c r="L204" s="764"/>
      <c r="M204" s="764"/>
      <c r="N204" s="279"/>
      <c r="O204" s="827"/>
      <c r="P204" s="831"/>
      <c r="Q204" s="831"/>
      <c r="R204" s="281"/>
    </row>
    <row r="205" spans="1:18" s="207" customFormat="1" ht="14.45">
      <c r="A205" s="203"/>
      <c r="B205" s="204"/>
      <c r="C205" s="734"/>
      <c r="D205" s="816" t="s">
        <v>1026</v>
      </c>
      <c r="E205" s="816"/>
      <c r="F205" s="816"/>
      <c r="G205" s="816"/>
      <c r="H205" s="208"/>
      <c r="I205" s="764"/>
      <c r="J205" s="764"/>
      <c r="K205" s="764"/>
      <c r="L205" s="764"/>
      <c r="M205" s="764"/>
      <c r="N205" s="279"/>
      <c r="O205" s="827"/>
      <c r="P205" s="831"/>
      <c r="Q205" s="831"/>
      <c r="R205" s="281"/>
    </row>
    <row r="206" spans="1:18" s="207" customFormat="1" ht="14.45">
      <c r="A206" s="203"/>
      <c r="B206" s="204"/>
      <c r="C206" s="734"/>
      <c r="D206" s="816" t="s">
        <v>1027</v>
      </c>
      <c r="E206" s="816"/>
      <c r="F206" s="816"/>
      <c r="G206" s="816"/>
      <c r="H206" s="208"/>
      <c r="I206" s="764"/>
      <c r="J206" s="764"/>
      <c r="K206" s="764"/>
      <c r="L206" s="764"/>
      <c r="M206" s="764"/>
      <c r="N206" s="279"/>
      <c r="O206" s="827"/>
      <c r="P206" s="831"/>
      <c r="Q206" s="831"/>
      <c r="R206" s="281"/>
    </row>
    <row r="207" spans="1:18" s="207" customFormat="1" ht="14.45">
      <c r="A207" s="203"/>
      <c r="B207" s="204"/>
      <c r="C207" s="734"/>
      <c r="D207" s="816" t="s">
        <v>1028</v>
      </c>
      <c r="E207" s="816"/>
      <c r="F207" s="816"/>
      <c r="G207" s="816"/>
      <c r="H207" s="208"/>
      <c r="I207" s="764"/>
      <c r="J207" s="764"/>
      <c r="K207" s="764"/>
      <c r="L207" s="764"/>
      <c r="M207" s="764"/>
      <c r="N207" s="279"/>
      <c r="O207" s="827"/>
      <c r="P207" s="831"/>
      <c r="Q207" s="831"/>
      <c r="R207" s="281"/>
    </row>
    <row r="208" spans="1:18" s="207" customFormat="1" ht="14.45">
      <c r="A208" s="203"/>
      <c r="B208" s="204"/>
      <c r="C208" s="734"/>
      <c r="D208" s="816" t="s">
        <v>1029</v>
      </c>
      <c r="E208" s="816"/>
      <c r="F208" s="816"/>
      <c r="G208" s="816"/>
      <c r="H208" s="208"/>
      <c r="I208" s="764"/>
      <c r="J208" s="764"/>
      <c r="K208" s="764"/>
      <c r="L208" s="764"/>
      <c r="M208" s="764"/>
      <c r="N208" s="279"/>
      <c r="O208" s="827"/>
      <c r="P208" s="831"/>
      <c r="Q208" s="831"/>
      <c r="R208" s="281"/>
    </row>
    <row r="209" spans="1:18" s="207" customFormat="1" ht="14.45">
      <c r="A209" s="203"/>
      <c r="B209" s="204"/>
      <c r="C209" s="734"/>
      <c r="D209" s="711"/>
      <c r="E209" s="711"/>
      <c r="F209" s="711"/>
      <c r="G209" s="711"/>
      <c r="H209" s="279"/>
      <c r="I209" s="711"/>
      <c r="J209" s="711"/>
      <c r="K209" s="711"/>
      <c r="L209" s="711"/>
      <c r="M209" s="711"/>
      <c r="N209" s="279"/>
      <c r="O209" s="734"/>
      <c r="P209" s="735"/>
      <c r="Q209" s="735"/>
      <c r="R209" s="281"/>
    </row>
    <row r="210" spans="1:18" s="207" customFormat="1" ht="15" customHeight="1">
      <c r="A210" s="203"/>
      <c r="B210" s="204"/>
      <c r="C210" s="734"/>
      <c r="D210" s="816" t="s">
        <v>1030</v>
      </c>
      <c r="E210" s="816"/>
      <c r="F210" s="816"/>
      <c r="G210" s="816"/>
      <c r="H210" s="208"/>
      <c r="I210" s="764" t="s">
        <v>1031</v>
      </c>
      <c r="J210" s="764"/>
      <c r="K210" s="764"/>
      <c r="L210" s="764"/>
      <c r="M210" s="764"/>
      <c r="N210" s="279"/>
      <c r="O210" s="827"/>
      <c r="P210" s="831"/>
      <c r="Q210" s="831"/>
      <c r="R210" s="281"/>
    </row>
    <row r="211" spans="1:18" s="207" customFormat="1" ht="14.45">
      <c r="A211" s="203"/>
      <c r="B211" s="204"/>
      <c r="C211" s="734"/>
      <c r="D211" s="816" t="s">
        <v>1032</v>
      </c>
      <c r="E211" s="816"/>
      <c r="F211" s="816"/>
      <c r="G211" s="816"/>
      <c r="H211" s="208"/>
      <c r="I211" s="764"/>
      <c r="J211" s="764"/>
      <c r="K211" s="764"/>
      <c r="L211" s="764"/>
      <c r="M211" s="764"/>
      <c r="N211" s="279"/>
      <c r="O211" s="827"/>
      <c r="P211" s="831"/>
      <c r="Q211" s="831"/>
      <c r="R211" s="281"/>
    </row>
    <row r="212" spans="1:18" s="207" customFormat="1" ht="15" customHeight="1">
      <c r="A212" s="203"/>
      <c r="B212" s="204"/>
      <c r="C212" s="734"/>
      <c r="D212" s="816" t="s">
        <v>1033</v>
      </c>
      <c r="E212" s="816"/>
      <c r="F212" s="816"/>
      <c r="G212" s="816"/>
      <c r="H212" s="208"/>
      <c r="I212" s="764"/>
      <c r="J212" s="764"/>
      <c r="K212" s="764"/>
      <c r="L212" s="764"/>
      <c r="M212" s="764"/>
      <c r="N212" s="279"/>
      <c r="O212" s="827"/>
      <c r="P212" s="831"/>
      <c r="Q212" s="831"/>
      <c r="R212" s="281"/>
    </row>
    <row r="213" spans="1:18" ht="14.45">
      <c r="B213" s="13"/>
      <c r="D213" s="764"/>
      <c r="E213" s="764"/>
      <c r="F213" s="764"/>
      <c r="G213" s="764"/>
      <c r="H213" s="279"/>
      <c r="I213" s="764"/>
      <c r="J213" s="764"/>
      <c r="K213" s="764"/>
      <c r="L213" s="764"/>
      <c r="M213" s="711"/>
      <c r="N213" s="279"/>
      <c r="O213" s="827"/>
      <c r="P213" s="831"/>
      <c r="Q213" s="831"/>
      <c r="R213" s="274"/>
    </row>
    <row r="214" spans="1:18" ht="9.9499999999999993">
      <c r="B214" s="13"/>
      <c r="R214" s="274"/>
    </row>
    <row r="215" spans="1:18" ht="9.9499999999999993">
      <c r="B215" s="13"/>
      <c r="R215" s="274"/>
    </row>
    <row r="216" spans="1:18" ht="9.9499999999999993">
      <c r="B216" s="13"/>
      <c r="R216" s="274"/>
    </row>
    <row r="217" spans="1:18" ht="9.9499999999999993">
      <c r="B217" s="13"/>
      <c r="R217" s="274"/>
    </row>
    <row r="218" spans="1:18" ht="9.9499999999999993">
      <c r="B218" s="13"/>
      <c r="R218" s="274"/>
    </row>
    <row r="219" spans="1:18" ht="9.9499999999999993">
      <c r="B219" s="13"/>
      <c r="R219" s="274"/>
    </row>
    <row r="220" spans="1:18" ht="9.9499999999999993">
      <c r="B220" s="13"/>
      <c r="R220" s="274"/>
    </row>
    <row r="221" spans="1:18" ht="9.9499999999999993">
      <c r="B221" s="13"/>
      <c r="R221" s="274"/>
    </row>
    <row r="222" spans="1:18" ht="9.9499999999999993">
      <c r="B222" s="13"/>
      <c r="R222" s="274"/>
    </row>
    <row r="223" spans="1:18" ht="9.9499999999999993">
      <c r="B223" s="13"/>
      <c r="R223" s="274"/>
    </row>
    <row r="224" spans="1:18" ht="9.9499999999999993">
      <c r="B224" s="13"/>
      <c r="R224" s="274"/>
    </row>
    <row r="225" spans="2:18" ht="9.9499999999999993">
      <c r="B225" s="23"/>
      <c r="C225" s="24"/>
      <c r="D225" s="24"/>
      <c r="E225" s="25"/>
      <c r="F225" s="24"/>
      <c r="G225" s="24"/>
      <c r="H225" s="24"/>
      <c r="I225" s="24"/>
      <c r="J225" s="24"/>
      <c r="K225" s="24"/>
      <c r="L225" s="24"/>
      <c r="M225" s="24"/>
      <c r="N225" s="24"/>
      <c r="O225" s="24"/>
      <c r="P225" s="24"/>
      <c r="Q225" s="24"/>
      <c r="R225" s="285"/>
    </row>
    <row r="226" spans="2:18" ht="9.9499999999999993"/>
    <row r="227" spans="2:18" ht="9.9499999999999993"/>
    <row r="228" spans="2:18" ht="9.9499999999999993"/>
  </sheetData>
  <mergeCells count="391">
    <mergeCell ref="O212:Q212"/>
    <mergeCell ref="D213:G213"/>
    <mergeCell ref="I213:L213"/>
    <mergeCell ref="O213:Q213"/>
    <mergeCell ref="D207:G207"/>
    <mergeCell ref="O207:Q207"/>
    <mergeCell ref="D208:G208"/>
    <mergeCell ref="O208:Q208"/>
    <mergeCell ref="D210:G210"/>
    <mergeCell ref="I210:M212"/>
    <mergeCell ref="O210:Q210"/>
    <mergeCell ref="D211:G211"/>
    <mergeCell ref="O211:Q211"/>
    <mergeCell ref="D212:G212"/>
    <mergeCell ref="D196:G196"/>
    <mergeCell ref="I196:M208"/>
    <mergeCell ref="O196:Q196"/>
    <mergeCell ref="D197:G197"/>
    <mergeCell ref="O197:Q197"/>
    <mergeCell ref="D198:G198"/>
    <mergeCell ref="O198:Q198"/>
    <mergeCell ref="D199:G199"/>
    <mergeCell ref="O199:Q199"/>
    <mergeCell ref="D200:G200"/>
    <mergeCell ref="D204:G204"/>
    <mergeCell ref="O204:Q204"/>
    <mergeCell ref="D205:G205"/>
    <mergeCell ref="O205:Q205"/>
    <mergeCell ref="D206:G206"/>
    <mergeCell ref="O206:Q206"/>
    <mergeCell ref="O200:Q200"/>
    <mergeCell ref="D201:G201"/>
    <mergeCell ref="O201:Q201"/>
    <mergeCell ref="D202:G202"/>
    <mergeCell ref="O202:Q202"/>
    <mergeCell ref="D203:G203"/>
    <mergeCell ref="O203:Q203"/>
    <mergeCell ref="D190:G190"/>
    <mergeCell ref="I190:M190"/>
    <mergeCell ref="O190:Q190"/>
    <mergeCell ref="D191:G191"/>
    <mergeCell ref="I191:M191"/>
    <mergeCell ref="O191:Q191"/>
    <mergeCell ref="D184:G184"/>
    <mergeCell ref="I184:M184"/>
    <mergeCell ref="O184:Q184"/>
    <mergeCell ref="D189:G189"/>
    <mergeCell ref="I189:M189"/>
    <mergeCell ref="O189:Q189"/>
    <mergeCell ref="D182:G182"/>
    <mergeCell ref="I182:M182"/>
    <mergeCell ref="O182:Q182"/>
    <mergeCell ref="D183:G183"/>
    <mergeCell ref="I183:M183"/>
    <mergeCell ref="O183:Q183"/>
    <mergeCell ref="D176:G176"/>
    <mergeCell ref="I176:M176"/>
    <mergeCell ref="O176:Q176"/>
    <mergeCell ref="D177:G177"/>
    <mergeCell ref="I177:M177"/>
    <mergeCell ref="O177:Q177"/>
    <mergeCell ref="D174:G174"/>
    <mergeCell ref="I174:M174"/>
    <mergeCell ref="O174:Q174"/>
    <mergeCell ref="D175:G175"/>
    <mergeCell ref="I175:M175"/>
    <mergeCell ref="O175:Q175"/>
    <mergeCell ref="I168:M168"/>
    <mergeCell ref="O168:Q168"/>
    <mergeCell ref="D169:G169"/>
    <mergeCell ref="I169:M169"/>
    <mergeCell ref="O169:Q169"/>
    <mergeCell ref="O170:Q170"/>
    <mergeCell ref="D166:G166"/>
    <mergeCell ref="I166:M166"/>
    <mergeCell ref="O166:Q166"/>
    <mergeCell ref="D167:G167"/>
    <mergeCell ref="I167:M167"/>
    <mergeCell ref="O167:Q167"/>
    <mergeCell ref="D160:G160"/>
    <mergeCell ref="I160:M160"/>
    <mergeCell ref="O160:Q160"/>
    <mergeCell ref="D161:G161"/>
    <mergeCell ref="I161:M161"/>
    <mergeCell ref="O161:Q161"/>
    <mergeCell ref="D158:G158"/>
    <mergeCell ref="I158:M158"/>
    <mergeCell ref="O158:Q158"/>
    <mergeCell ref="D159:G159"/>
    <mergeCell ref="I159:M159"/>
    <mergeCell ref="O159:Q159"/>
    <mergeCell ref="D152:G152"/>
    <mergeCell ref="I152:M152"/>
    <mergeCell ref="O152:Q152"/>
    <mergeCell ref="D153:G153"/>
    <mergeCell ref="I153:M153"/>
    <mergeCell ref="O153:Q153"/>
    <mergeCell ref="I149:M149"/>
    <mergeCell ref="O149:Q149"/>
    <mergeCell ref="D150:G150"/>
    <mergeCell ref="I150:M150"/>
    <mergeCell ref="O150:Q150"/>
    <mergeCell ref="D151:G151"/>
    <mergeCell ref="I151:M151"/>
    <mergeCell ref="O151:Q151"/>
    <mergeCell ref="D147:G147"/>
    <mergeCell ref="I147:M147"/>
    <mergeCell ref="O147:Q147"/>
    <mergeCell ref="D148:G148"/>
    <mergeCell ref="I148:M148"/>
    <mergeCell ref="O148:Q148"/>
    <mergeCell ref="D145:G145"/>
    <mergeCell ref="I145:M145"/>
    <mergeCell ref="O145:Q145"/>
    <mergeCell ref="D146:G146"/>
    <mergeCell ref="I146:M146"/>
    <mergeCell ref="O146:Q146"/>
    <mergeCell ref="D143:G143"/>
    <mergeCell ref="I143:M143"/>
    <mergeCell ref="O143:Q143"/>
    <mergeCell ref="D144:G144"/>
    <mergeCell ref="I144:M144"/>
    <mergeCell ref="O144:Q144"/>
    <mergeCell ref="D137:G137"/>
    <mergeCell ref="I137:M137"/>
    <mergeCell ref="O137:Q137"/>
    <mergeCell ref="D138:G138"/>
    <mergeCell ref="I138:M138"/>
    <mergeCell ref="O138:Q138"/>
    <mergeCell ref="D135:G135"/>
    <mergeCell ref="I135:M135"/>
    <mergeCell ref="O135:Q135"/>
    <mergeCell ref="D136:G136"/>
    <mergeCell ref="I136:M136"/>
    <mergeCell ref="O136:Q136"/>
    <mergeCell ref="D129:G129"/>
    <mergeCell ref="I129:M129"/>
    <mergeCell ref="O129:Q129"/>
    <mergeCell ref="D130:G130"/>
    <mergeCell ref="I130:M130"/>
    <mergeCell ref="O130:Q130"/>
    <mergeCell ref="D127:G127"/>
    <mergeCell ref="I127:M127"/>
    <mergeCell ref="O127:Q127"/>
    <mergeCell ref="D128:G128"/>
    <mergeCell ref="I128:M128"/>
    <mergeCell ref="O128:Q128"/>
    <mergeCell ref="O121:Q121"/>
    <mergeCell ref="D125:G125"/>
    <mergeCell ref="I125:M125"/>
    <mergeCell ref="O125:Q125"/>
    <mergeCell ref="D126:G126"/>
    <mergeCell ref="I126:M126"/>
    <mergeCell ref="O126:Q126"/>
    <mergeCell ref="D119:G119"/>
    <mergeCell ref="I119:M119"/>
    <mergeCell ref="O119:Q119"/>
    <mergeCell ref="D120:G120"/>
    <mergeCell ref="I120:M120"/>
    <mergeCell ref="O120:Q120"/>
    <mergeCell ref="D117:G117"/>
    <mergeCell ref="I117:M117"/>
    <mergeCell ref="O117:Q117"/>
    <mergeCell ref="D118:G118"/>
    <mergeCell ref="I118:M118"/>
    <mergeCell ref="O118:Q118"/>
    <mergeCell ref="D115:G115"/>
    <mergeCell ref="I115:M115"/>
    <mergeCell ref="O115:Q115"/>
    <mergeCell ref="D116:G116"/>
    <mergeCell ref="I116:M116"/>
    <mergeCell ref="O116:Q116"/>
    <mergeCell ref="D113:G113"/>
    <mergeCell ref="I113:M113"/>
    <mergeCell ref="O113:Q113"/>
    <mergeCell ref="D114:G114"/>
    <mergeCell ref="I114:M114"/>
    <mergeCell ref="O114:Q114"/>
    <mergeCell ref="I107:M107"/>
    <mergeCell ref="O107:Q107"/>
    <mergeCell ref="D111:G111"/>
    <mergeCell ref="I111:M111"/>
    <mergeCell ref="O111:Q111"/>
    <mergeCell ref="I112:M112"/>
    <mergeCell ref="O112:Q112"/>
    <mergeCell ref="D105:G105"/>
    <mergeCell ref="I105:M105"/>
    <mergeCell ref="O105:Q105"/>
    <mergeCell ref="D106:G106"/>
    <mergeCell ref="I106:M106"/>
    <mergeCell ref="O106:Q106"/>
    <mergeCell ref="D103:G103"/>
    <mergeCell ref="I103:M103"/>
    <mergeCell ref="O103:Q103"/>
    <mergeCell ref="D104:G104"/>
    <mergeCell ref="I104:M104"/>
    <mergeCell ref="O104:Q104"/>
    <mergeCell ref="D101:G101"/>
    <mergeCell ref="I101:M101"/>
    <mergeCell ref="O101:Q101"/>
    <mergeCell ref="D102:G102"/>
    <mergeCell ref="I102:M102"/>
    <mergeCell ref="O102:Q102"/>
    <mergeCell ref="D95:G95"/>
    <mergeCell ref="I95:M95"/>
    <mergeCell ref="O95:Q95"/>
    <mergeCell ref="I96:M96"/>
    <mergeCell ref="O96:Q96"/>
    <mergeCell ref="D100:G100"/>
    <mergeCell ref="I100:M100"/>
    <mergeCell ref="O100:Q100"/>
    <mergeCell ref="D93:G93"/>
    <mergeCell ref="I93:M93"/>
    <mergeCell ref="O93:Q93"/>
    <mergeCell ref="D94:G94"/>
    <mergeCell ref="I94:M94"/>
    <mergeCell ref="O94:Q94"/>
    <mergeCell ref="D91:G91"/>
    <mergeCell ref="I91:M91"/>
    <mergeCell ref="O91:Q91"/>
    <mergeCell ref="D92:G92"/>
    <mergeCell ref="I92:M92"/>
    <mergeCell ref="O92:Q92"/>
    <mergeCell ref="D89:G89"/>
    <mergeCell ref="I89:M89"/>
    <mergeCell ref="O89:Q89"/>
    <mergeCell ref="D90:G90"/>
    <mergeCell ref="I90:M90"/>
    <mergeCell ref="O90:Q90"/>
    <mergeCell ref="D83:G83"/>
    <mergeCell ref="I83:M83"/>
    <mergeCell ref="O83:Q83"/>
    <mergeCell ref="D88:G88"/>
    <mergeCell ref="I88:M88"/>
    <mergeCell ref="O88:Q88"/>
    <mergeCell ref="D81:G81"/>
    <mergeCell ref="I81:M81"/>
    <mergeCell ref="O81:Q81"/>
    <mergeCell ref="D82:G82"/>
    <mergeCell ref="I82:M82"/>
    <mergeCell ref="O82:Q82"/>
    <mergeCell ref="D79:G79"/>
    <mergeCell ref="I79:M79"/>
    <mergeCell ref="O79:Q79"/>
    <mergeCell ref="D80:G80"/>
    <mergeCell ref="I80:M80"/>
    <mergeCell ref="O80:Q80"/>
    <mergeCell ref="D73:G73"/>
    <mergeCell ref="I73:M73"/>
    <mergeCell ref="O73:Q73"/>
    <mergeCell ref="D74:G74"/>
    <mergeCell ref="I74:M74"/>
    <mergeCell ref="O74:Q74"/>
    <mergeCell ref="D66:G66"/>
    <mergeCell ref="I66:M66"/>
    <mergeCell ref="O66:Q66"/>
    <mergeCell ref="D67:G67"/>
    <mergeCell ref="I67:M67"/>
    <mergeCell ref="D72:G72"/>
    <mergeCell ref="I72:M72"/>
    <mergeCell ref="O72:Q72"/>
    <mergeCell ref="D63:G63"/>
    <mergeCell ref="I63:M63"/>
    <mergeCell ref="O63:Q63"/>
    <mergeCell ref="C64:C65"/>
    <mergeCell ref="D64:G65"/>
    <mergeCell ref="H64:H65"/>
    <mergeCell ref="I64:M64"/>
    <mergeCell ref="O64:Q64"/>
    <mergeCell ref="I65:M65"/>
    <mergeCell ref="O65:Q65"/>
    <mergeCell ref="D61:G61"/>
    <mergeCell ref="I61:M61"/>
    <mergeCell ref="O61:Q61"/>
    <mergeCell ref="D62:G62"/>
    <mergeCell ref="I62:M62"/>
    <mergeCell ref="O62:Q62"/>
    <mergeCell ref="D51:G51"/>
    <mergeCell ref="I51:M51"/>
    <mergeCell ref="O51:Q51"/>
    <mergeCell ref="D55:G55"/>
    <mergeCell ref="I55:M55"/>
    <mergeCell ref="D56:G56"/>
    <mergeCell ref="I56:L56"/>
    <mergeCell ref="I48:M48"/>
    <mergeCell ref="O48:Q48"/>
    <mergeCell ref="D49:G49"/>
    <mergeCell ref="I49:M49"/>
    <mergeCell ref="O49:Q49"/>
    <mergeCell ref="D50:G50"/>
    <mergeCell ref="I50:M50"/>
    <mergeCell ref="O50:Q50"/>
    <mergeCell ref="O45:Q45"/>
    <mergeCell ref="D46:G46"/>
    <mergeCell ref="I46:M46"/>
    <mergeCell ref="O46:Q46"/>
    <mergeCell ref="D47:G47"/>
    <mergeCell ref="I47:M47"/>
    <mergeCell ref="O47:Q47"/>
    <mergeCell ref="O42:Q42"/>
    <mergeCell ref="D43:G43"/>
    <mergeCell ref="I43:M43"/>
    <mergeCell ref="O43:Q43"/>
    <mergeCell ref="I44:M44"/>
    <mergeCell ref="O44:Q44"/>
    <mergeCell ref="I39:M39"/>
    <mergeCell ref="O39:Q39"/>
    <mergeCell ref="D40:G40"/>
    <mergeCell ref="I40:M40"/>
    <mergeCell ref="O40:Q40"/>
    <mergeCell ref="I41:M41"/>
    <mergeCell ref="O41:Q41"/>
    <mergeCell ref="D37:G37"/>
    <mergeCell ref="I37:M37"/>
    <mergeCell ref="O37:Q37"/>
    <mergeCell ref="D38:G38"/>
    <mergeCell ref="I38:M38"/>
    <mergeCell ref="O38:Q38"/>
    <mergeCell ref="C35:C36"/>
    <mergeCell ref="D35:G36"/>
    <mergeCell ref="H35:H36"/>
    <mergeCell ref="I35:M35"/>
    <mergeCell ref="O35:Q35"/>
    <mergeCell ref="I36:M36"/>
    <mergeCell ref="O36:Q36"/>
    <mergeCell ref="I32:M32"/>
    <mergeCell ref="O32:Q32"/>
    <mergeCell ref="D33:G33"/>
    <mergeCell ref="I33:M33"/>
    <mergeCell ref="O33:Q33"/>
    <mergeCell ref="D34:G34"/>
    <mergeCell ref="I34:M34"/>
    <mergeCell ref="O34:Q34"/>
    <mergeCell ref="I29:M29"/>
    <mergeCell ref="O29:Q29"/>
    <mergeCell ref="I30:M30"/>
    <mergeCell ref="O30:Q30"/>
    <mergeCell ref="D31:G31"/>
    <mergeCell ref="I31:M31"/>
    <mergeCell ref="O31:Q31"/>
    <mergeCell ref="D27:G27"/>
    <mergeCell ref="I27:M27"/>
    <mergeCell ref="O27:Q27"/>
    <mergeCell ref="D28:G28"/>
    <mergeCell ref="I28:M28"/>
    <mergeCell ref="O28:Q28"/>
    <mergeCell ref="D25:G25"/>
    <mergeCell ref="I25:M25"/>
    <mergeCell ref="O25:Q25"/>
    <mergeCell ref="D26:G26"/>
    <mergeCell ref="I26:M26"/>
    <mergeCell ref="O26:Q26"/>
    <mergeCell ref="D23:G23"/>
    <mergeCell ref="I23:M23"/>
    <mergeCell ref="O23:Q23"/>
    <mergeCell ref="D24:G24"/>
    <mergeCell ref="I24:M24"/>
    <mergeCell ref="O24:Q24"/>
    <mergeCell ref="D20:G20"/>
    <mergeCell ref="I20:M20"/>
    <mergeCell ref="O20:Q20"/>
    <mergeCell ref="C21:C22"/>
    <mergeCell ref="D21:G22"/>
    <mergeCell ref="H21:H22"/>
    <mergeCell ref="I21:M21"/>
    <mergeCell ref="O21:Q21"/>
    <mergeCell ref="I22:M22"/>
    <mergeCell ref="D18:G18"/>
    <mergeCell ref="I18:M18"/>
    <mergeCell ref="O18:Q18"/>
    <mergeCell ref="D19:G19"/>
    <mergeCell ref="I19:M19"/>
    <mergeCell ref="O19:Q19"/>
    <mergeCell ref="D17:G17"/>
    <mergeCell ref="I17:M17"/>
    <mergeCell ref="O17:Q17"/>
    <mergeCell ref="D14:G14"/>
    <mergeCell ref="I14:M14"/>
    <mergeCell ref="O14:Q14"/>
    <mergeCell ref="D15:G15"/>
    <mergeCell ref="I15:M15"/>
    <mergeCell ref="O15:Q15"/>
    <mergeCell ref="D12:G12"/>
    <mergeCell ref="I12:M12"/>
    <mergeCell ref="O12:Q12"/>
    <mergeCell ref="D13:G13"/>
    <mergeCell ref="I13:M13"/>
    <mergeCell ref="O13:Q13"/>
    <mergeCell ref="D16:G16"/>
    <mergeCell ref="I16:M16"/>
    <mergeCell ref="O16:Q16"/>
  </mergeCells>
  <hyperlinks>
    <hyperlink ref="I12:M12" r:id="rId1" display="Website: About Cromwell Property Group" xr:uid="{7630F5F9-9C1F-4D1D-A364-4FEF88385086}"/>
    <hyperlink ref="I17:M17" r:id="rId2" display="Website: About Cromwell Property Group" xr:uid="{A0599035-5405-4C0C-BDB7-CFCD1F0C0F84}"/>
    <hyperlink ref="I19:M19" r:id="rId3" display="Modern slavery statements for info on supply chain workers" xr:uid="{BA5BF328-601C-464C-9644-B661BAA03B21}"/>
    <hyperlink ref="I20:M20" r:id="rId4" display="Website: About Cromwell Property Group - Corporate structures" xr:uid="{CDAAF44E-B70A-4D3B-964A-293B16354864}"/>
    <hyperlink ref="I21:M21" r:id="rId5" display="Website: About Cromwell Property Group - Board of Directors" xr:uid="{75E2EDE3-66FE-4742-8D49-3174738B92DF}"/>
    <hyperlink ref="I22:M22" r:id="rId6" display="Website: Investors - Corporate governance" xr:uid="{68942BBF-718E-44BB-91A1-95462FDCE86D}"/>
    <hyperlink ref="I23:M23" r:id="rId7" display="Website: Board of Directors - Dr Gary Weiss AM" xr:uid="{2A44EEBA-34A2-4286-A861-BBB487729416}"/>
    <hyperlink ref="I24:M24" r:id="rId8" display="Website: Investors - Corporate governance" xr:uid="{808D4B57-0139-440E-8558-C26C65B0AAEB}"/>
    <hyperlink ref="I25:M25" r:id="rId9" display="Website: Investors - Corporate governance" xr:uid="{B7F167E3-3E49-4CDA-89D0-599F89EDE9F0}"/>
    <hyperlink ref="I26:M26" r:id="rId10" display="Website: Investors - Corporate governance" xr:uid="{4DB8D670-9528-4F56-8626-3F0E761D8D71}"/>
    <hyperlink ref="I31:M31" r:id="rId11" display="Website: About Cromwell Property Group - Board of Directors" xr:uid="{7C89E28B-7ED2-45F1-995A-6ED4C7DE9F99}"/>
    <hyperlink ref="I32:M32" r:id="rId12" display="FY22 Corporate Governance Statement, p 10 Board Skills Matrix" xr:uid="{DDC111AA-6AAD-480E-A529-24FA8546D2A8}"/>
    <hyperlink ref="I33:M33" r:id="rId13" display="FY22 Corporate Governance Statement, p 10 Board Skills Matrix" xr:uid="{111C403A-17BA-415B-B4FB-8DDF2568A3B5}"/>
    <hyperlink ref="I34:M34" r:id="rId14" display="Website: Corporate governance - Nomination and Remuneration Committee Charter" xr:uid="{9415B3FB-44F6-49FB-B699-E603F936FBFD}"/>
    <hyperlink ref="I36:M36" r:id="rId15" display="Annual report 2022, p 22-39 Remuneration Report" xr:uid="{C56AA3CA-FAE9-4A33-8608-20EA01B81732}"/>
    <hyperlink ref="I40:M40" r:id="rId16" display="Website: Investors - Corporate governance" xr:uid="{3347BCFB-B9B9-4440-991C-445CCFC8B4D2}"/>
    <hyperlink ref="I43:M43" r:id="rId17" display="Website: Investors - Corporate governance" xr:uid="{2D0421C9-DD74-4C41-A7BC-02E9A4E62737}"/>
    <hyperlink ref="I41:M41" r:id="rId18" display="Website: Sustainability policies" xr:uid="{778D7436-1F5C-469D-8100-A456701987B9}"/>
    <hyperlink ref="I44:M44" r:id="rId19" display="Website: Sustainability policies - Group Sustainability Policy" xr:uid="{AC79720C-317D-4597-9541-758CBB1D76AB}"/>
    <hyperlink ref="I46:M46" r:id="rId20" display="Contained within various policies, including human rights policy, environmental policies, etc" xr:uid="{8F1DBBB8-C90E-4133-94E7-C796CD0B8D2A}"/>
    <hyperlink ref="I35:M36" r:id="rId21" display="FY22 Corporate Governance Statement, p 9 Nomination and Remuneration Committee" xr:uid="{703E6CB4-7121-4BF3-A48A-45724A5DF7C2}"/>
    <hyperlink ref="I47:M47" r:id="rId22" display="Website: Corporate governance - Whistleblower Protection policy" xr:uid="{CA08A9DF-A344-4A52-94A2-C656B9643B6D}"/>
    <hyperlink ref="I27:M27" r:id="rId23" display="Website: Corporate governance - Code of conduct; Supplier code of conduct" xr:uid="{2A3EDD34-FCF1-40E0-95B9-D16C2177F211}"/>
    <hyperlink ref="I28:M28" r:id="rId24" display="Website: Code of conduct: 11. Reporting of unlawful and unethical behaviour" xr:uid="{E62FDF06-F4F8-4904-8A42-066F98D2A136}"/>
    <hyperlink ref="I29:M29" r:id="rId25" display="Website: Sustainability policies - Breach reporting policy" xr:uid="{43D24CCA-451A-4E46-A6C7-60624AB111B5}"/>
    <hyperlink ref="I30:M30" r:id="rId26" display="Website: Sustainability policies - Whistleblowing policy" xr:uid="{1CAEC552-B702-4575-81DA-007FEC0EFE1E}"/>
    <hyperlink ref="I48:M48" r:id="rId27" display="Website: Code of conduct: 11. Reporting of unlawful and unethical behaviour" xr:uid="{B4F4F8E0-B7EC-4166-B24F-070410CA2407}"/>
    <hyperlink ref="I55:M55" r:id="rId28" display="ESG Report 2022, What matters most, p 8" xr:uid="{363356D5-5CED-4AAD-AF8A-9BADA91D023B}"/>
    <hyperlink ref="I56:M56" r:id="rId29" display="ESG Report 2022, What matters most, p 8" xr:uid="{97DCF3AD-0313-48A1-8C3E-191DF139A71B}"/>
    <hyperlink ref="I61" r:id="rId30" display="https://www.cromwellpropertygroup.com/sustainability/reports" xr:uid="{57972AE6-7853-402B-ABC0-909B5C0F8F6F}"/>
    <hyperlink ref="I72" r:id="rId31" display="https://www.cromwellpropertygroup.com/sustainability/reports" xr:uid="{05933000-AF51-4DDF-9882-42728FAC7157}"/>
    <hyperlink ref="I79" r:id="rId32" display="https://www.cromwellpropertygroup.com/sustainability/reports" xr:uid="{282EC262-A387-43CA-B6ED-13D9766DE3C8}"/>
    <hyperlink ref="I88" r:id="rId33" display="https://www.cromwellpropertygroup.com/sustainability/reports" xr:uid="{BD00E0D0-0EC2-4784-8481-8C89D3B02640}"/>
    <hyperlink ref="I100" r:id="rId34" display="https://www.cromwellpropertygroup.com/sustainability/reports" xr:uid="{EE155FE3-6811-41D9-89EA-DE5DF740B1C1}"/>
    <hyperlink ref="I111" r:id="rId35" display="https://www.cromwellpropertygroup.com/sustainability/reports" xr:uid="{A0589E7F-036C-4830-938C-FA72406454A7}"/>
    <hyperlink ref="I125" r:id="rId36" display="https://www.cromwellpropertygroup.com/sustainability/reports" xr:uid="{78729BF7-6798-4F41-BF1C-FDE0D2E97635}"/>
    <hyperlink ref="I135" r:id="rId37" display="https://www.cromwellpropertygroup.com/sustainability/reports" xr:uid="{95340ABC-2605-486C-B34F-0AD05BADEAB3}"/>
    <hyperlink ref="I143" r:id="rId38" display="https://www.cromwellpropertygroup.com/sustainability/reports" xr:uid="{538B2C3E-32F7-4B0F-A115-2C652D5DF8F6}"/>
    <hyperlink ref="I158" r:id="rId39" display="https://www.cromwellpropertygroup.com/sustainability/reports" xr:uid="{0DC903E2-405A-4A3D-BB0A-0E08F0C78C58}"/>
    <hyperlink ref="I174" r:id="rId40" display="https://www.cromwellpropertygroup.com/sustainability/reports" xr:uid="{2D9D5C8B-4D02-4610-8366-30263B16F4E7}"/>
    <hyperlink ref="I182" r:id="rId41" display="https://www.cromwellpropertygroup.com/sustainability/reports" xr:uid="{067211BF-0441-479F-AF01-14962047CA6E}"/>
    <hyperlink ref="I189" r:id="rId42" display="https://www.cromwellpropertygroup.com/sustainability/reports" xr:uid="{9E9478DA-2803-4ADF-BD9A-795195A0A3FA}"/>
    <hyperlink ref="I64:M65" r:id="rId43" display="Annul Report 2022, Climate-related financial disclosure, pp 28-29" xr:uid="{7ED637F9-DDD5-4512-963F-90226E4A3C99}"/>
    <hyperlink ref="I66:M66" r:id="rId44" display="Annual Report 2022, p 79-80 A) Employee benefits expense; Other long-term employee benefits obligations" xr:uid="{6A1116A0-8707-4CA9-ADD2-868127586045}"/>
    <hyperlink ref="I88:M88" r:id="rId45" display="ESG Report 2022, What matters most: Decarbonisation; Environmental management; Climate adaptation, p 8" xr:uid="{D8877E8B-C519-41CD-8897-4D0D4AD40CE4}"/>
    <hyperlink ref="I94" r:id="rId46" display="ESG Report 2022, Buildings people want to be in, pp 17-19" xr:uid="{FDED1C13-3F5A-43FC-9EF4-1C1E14C594DA}"/>
    <hyperlink ref="I112:M112" r:id="rId47" display="Annul Report 2022, Climate-related financial disclosure, pp 28-29" xr:uid="{4DE5A361-F0C6-4146-ADE8-70583D8FA3EB}"/>
    <hyperlink ref="I143:M143" r:id="rId48" display="ESG Report 2022, What matters most: Engaged, healthy and capable workforce, p 8; Our most valuable resource - Our people, pp 9-11" xr:uid="{250A9251-BEDB-4BE4-A26E-16B1234AE69F}"/>
    <hyperlink ref="I147:M147" r:id="rId49" display="ESG Report 2022, Our most valuable resource - Our people, pp 9-10" xr:uid="{49954D24-8B41-45C3-B3C5-F936D2A92FB1}"/>
    <hyperlink ref="I149:M149" r:id="rId50" display="ESG Report 2022, Our most valuable resource - Our people, pp 9-10" xr:uid="{50F3C77B-16FA-49DE-B9D1-C3467845C8AC}"/>
    <hyperlink ref="I166" r:id="rId51" display="https://www.cromwellpropertygroup.com/sustainability/reports" xr:uid="{E36A235D-4599-45DF-8355-0B318DAA09E4}"/>
    <hyperlink ref="I167:M167" r:id="rId52" display="Website: About Cromwell Property Group - Board of Directors" xr:uid="{DA9E106F-6E99-4FCE-B101-7DF9033CAE99}"/>
    <hyperlink ref="I175" r:id="rId53" display="https://www.cromwellpropertygroup.com/sustainability/reports" xr:uid="{754B5654-FFB0-4D90-8AAE-E465150D43CA}"/>
    <hyperlink ref="I177" r:id="rId54" display="Website: Our global presence" xr:uid="{036DADE4-74A5-4BEC-B83A-1A454D4C1A23}"/>
    <hyperlink ref="I184" r:id="rId55" display="https://www.cromwellpropertygroup.com/sustainability/reports" xr:uid="{EA8AEA3E-6D6E-464C-A75E-1110085DE616}"/>
    <hyperlink ref="I190:M190" r:id="rId56" display="ESG Report 2022, Buildings people want to be in, pp 17-19" xr:uid="{C3E71525-AF92-4F89-9380-46E69D1B9FDE}"/>
    <hyperlink ref="I61:M61" r:id="rId57" display="ESG Report 2022, What matters most: Sustainable growth and development, p 8" xr:uid="{813ED274-7D07-4750-9823-AE35DF87938A}"/>
    <hyperlink ref="I38:M38" r:id="rId58" display="ESG Report 2022, A message from our CEO, pp 2-3; Sustainable Business Growth and Development, pp 15-16" xr:uid="{389B2A07-AB20-47BA-9462-EDFDB849DC65}"/>
    <hyperlink ref="I102" r:id="rId59" display="https://www.cromwellpropertygroup.com/sustainability/reports" xr:uid="{9150B6DB-3EA9-4A0B-9239-5A0B47D33808}"/>
    <hyperlink ref="I103" r:id="rId60" display="https://www.cromwellpropertygroup.com/sustainability/reports" xr:uid="{4451E09B-700D-4E03-90C8-2EAAAB80A9F6}"/>
    <hyperlink ref="I126" r:id="rId61" display="https://www.cromwellpropertygroup.com/sustainability/reports" xr:uid="{3E2F19CB-6B8C-4B1B-B87C-EA2BD31CF7C1}"/>
    <hyperlink ref="I160" r:id="rId62" display="https://www.cromwellpropertygroup.com/sustainability/reports" xr:uid="{EFFF1C6A-B003-4489-943B-0DAD5A0E6265}"/>
    <hyperlink ref="I176" r:id="rId63" display="https://www.cromwellpropertygroup.com/sustainability/reports" xr:uid="{890D78D6-10C9-4C26-8742-6F32F6BB3401}"/>
    <hyperlink ref="I177:M177" r:id="rId64" display="Website: Our global presence" xr:uid="{C853687E-32C1-44EB-A1B5-8EA135A852F8}"/>
    <hyperlink ref="I63:M63" r:id="rId65" display="Annul Report 2022, Climate-related financial disclosure, pp 28-29" xr:uid="{BF9C1443-43BD-47EC-8FB5-4997AE10BA49}"/>
  </hyperlinks>
  <pageMargins left="0.25" right="0.25" top="0.75" bottom="0.75" header="0.3" footer="0.3"/>
  <pageSetup paperSize="9" scale="77" fitToHeight="0" orientation="landscape" r:id="rId66"/>
  <drawing r:id="rId6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2E6E1-B4C4-4EC1-A130-52D63002184A}">
  <sheetPr codeName="Sheet13">
    <tabColor rgb="FF003C5A"/>
    <pageSetUpPr autoPageBreaks="0"/>
  </sheetPr>
  <dimension ref="A1:O78"/>
  <sheetViews>
    <sheetView showGridLines="0" zoomScaleNormal="100" workbookViewId="0">
      <pane ySplit="9" topLeftCell="A10" activePane="bottomLeft" state="frozen"/>
      <selection pane="bottomLeft"/>
    </sheetView>
  </sheetViews>
  <sheetFormatPr defaultColWidth="0" defaultRowHeight="9.9499999999999993" zeroHeight="1"/>
  <cols>
    <col min="1" max="1" width="2.140625" style="4" customWidth="1"/>
    <col min="2" max="4" width="10.140625" style="5" customWidth="1"/>
    <col min="5" max="5" width="10.140625" style="18" customWidth="1"/>
    <col min="6" max="14" width="10.140625" style="5" customWidth="1"/>
    <col min="15" max="15" width="2" style="4" customWidth="1"/>
    <col min="16" max="16384" width="9.140625" style="4" hidden="1"/>
  </cols>
  <sheetData>
    <row r="1" spans="1:14"/>
    <row r="2" spans="1:14" s="2" customFormat="1" ht="14.1">
      <c r="A2" s="4"/>
      <c r="B2" s="35"/>
      <c r="C2" s="36"/>
      <c r="D2" s="36"/>
      <c r="E2" s="36"/>
      <c r="F2" s="36"/>
      <c r="G2" s="36"/>
      <c r="H2" s="36"/>
      <c r="I2" s="36"/>
      <c r="J2" s="36"/>
      <c r="K2" s="36"/>
      <c r="L2" s="36"/>
      <c r="M2" s="36"/>
      <c r="N2" s="37"/>
    </row>
    <row r="3" spans="1:14" s="1" customFormat="1" ht="11.45">
      <c r="B3" s="27"/>
      <c r="E3" s="28"/>
      <c r="N3" s="29"/>
    </row>
    <row r="4" spans="1:14" s="2" customFormat="1" ht="30.75" customHeight="1" thickBot="1">
      <c r="A4" s="1"/>
      <c r="B4" s="30"/>
      <c r="C4" s="31"/>
      <c r="D4" s="38" t="s">
        <v>1034</v>
      </c>
      <c r="E4" s="32"/>
      <c r="F4" s="33"/>
      <c r="G4" s="33"/>
      <c r="H4" s="33"/>
      <c r="I4" s="33"/>
      <c r="J4" s="33"/>
      <c r="K4" s="33"/>
      <c r="L4" s="33"/>
      <c r="M4" s="33"/>
      <c r="N4" s="34"/>
    </row>
    <row r="5" spans="1:14" s="3" customFormat="1" ht="28.5" customHeight="1" thickBot="1">
      <c r="A5" s="1"/>
      <c r="B5" s="40"/>
      <c r="C5" s="41"/>
      <c r="D5" s="42" t="s">
        <v>1035</v>
      </c>
      <c r="E5" s="43"/>
      <c r="F5" s="44"/>
      <c r="G5" s="45"/>
      <c r="H5" s="45"/>
      <c r="I5" s="45"/>
      <c r="J5" s="45"/>
      <c r="K5" s="45"/>
      <c r="L5" s="45"/>
      <c r="M5" s="45"/>
      <c r="N5" s="46"/>
    </row>
    <row r="6" spans="1:14" ht="11.45">
      <c r="A6" s="1"/>
      <c r="B6" s="16"/>
      <c r="D6" s="17"/>
      <c r="E6" s="8"/>
      <c r="F6" s="17"/>
      <c r="N6" s="14"/>
    </row>
    <row r="7" spans="1:14">
      <c r="B7" s="16"/>
      <c r="D7" s="17"/>
      <c r="E7" s="8"/>
      <c r="F7" s="17"/>
      <c r="N7" s="14"/>
    </row>
    <row r="8" spans="1:14">
      <c r="B8" s="16"/>
      <c r="C8" s="7"/>
      <c r="D8" s="8"/>
      <c r="E8" s="8"/>
      <c r="F8" s="17"/>
      <c r="N8" s="14"/>
    </row>
    <row r="9" spans="1:14" ht="10.5">
      <c r="B9" s="16"/>
      <c r="C9" s="275" t="s">
        <v>742</v>
      </c>
      <c r="D9" s="275" t="s">
        <v>44</v>
      </c>
      <c r="E9" s="8"/>
      <c r="F9" s="17"/>
      <c r="I9" s="275" t="s">
        <v>393</v>
      </c>
      <c r="N9" s="14"/>
    </row>
    <row r="10" spans="1:14" s="55" customFormat="1" ht="18.75" customHeight="1">
      <c r="A10" s="50"/>
      <c r="B10" s="51"/>
      <c r="C10" s="269" t="s">
        <v>1036</v>
      </c>
      <c r="D10" s="52"/>
      <c r="E10" s="52"/>
      <c r="F10" s="52"/>
      <c r="G10" s="53"/>
      <c r="H10" s="53"/>
      <c r="I10" s="53"/>
      <c r="J10" s="53"/>
      <c r="K10" s="53"/>
      <c r="L10" s="53"/>
      <c r="M10" s="53"/>
      <c r="N10" s="54"/>
    </row>
    <row r="11" spans="1:14" s="5" customFormat="1">
      <c r="B11" s="20"/>
      <c r="C11" s="19"/>
      <c r="D11" s="715"/>
      <c r="E11" s="715"/>
      <c r="F11" s="715"/>
      <c r="G11" s="21"/>
      <c r="H11" s="21"/>
      <c r="I11" s="21"/>
      <c r="J11" s="21"/>
      <c r="K11" s="21"/>
      <c r="L11" s="21"/>
      <c r="M11" s="21"/>
      <c r="N11" s="22"/>
    </row>
    <row r="12" spans="1:14" s="207" customFormat="1" ht="10.5">
      <c r="A12" s="203"/>
      <c r="B12" s="204"/>
      <c r="C12" s="291" t="s">
        <v>569</v>
      </c>
      <c r="D12" s="291"/>
      <c r="E12" s="292"/>
      <c r="F12" s="292"/>
      <c r="G12" s="292"/>
      <c r="H12" s="292"/>
      <c r="I12" s="292"/>
      <c r="J12" s="292"/>
      <c r="K12" s="292"/>
      <c r="L12" s="292"/>
      <c r="M12" s="292"/>
      <c r="N12" s="290"/>
    </row>
    <row r="13" spans="1:14" s="207" customFormat="1" ht="10.5">
      <c r="B13" s="204"/>
      <c r="C13" s="308"/>
      <c r="D13" s="308"/>
      <c r="E13" s="261"/>
      <c r="F13" s="261"/>
      <c r="G13" s="261"/>
      <c r="H13" s="261"/>
      <c r="I13" s="261"/>
      <c r="J13" s="261"/>
      <c r="K13" s="261"/>
      <c r="L13" s="261"/>
      <c r="M13" s="261"/>
      <c r="N13" s="290"/>
    </row>
    <row r="14" spans="1:14" s="5" customFormat="1">
      <c r="B14" s="20"/>
      <c r="C14" s="293" t="s">
        <v>1037</v>
      </c>
      <c r="D14" s="832" t="s">
        <v>1038</v>
      </c>
      <c r="E14" s="832"/>
      <c r="F14" s="832"/>
      <c r="G14" s="832"/>
      <c r="H14" s="294"/>
      <c r="I14" s="830" t="s">
        <v>1039</v>
      </c>
      <c r="J14" s="830"/>
      <c r="K14" s="830"/>
      <c r="L14" s="830"/>
      <c r="M14" s="830"/>
      <c r="N14" s="22"/>
    </row>
    <row r="15" spans="1:14" s="5" customFormat="1" ht="33.75" customHeight="1">
      <c r="B15" s="20"/>
      <c r="C15" s="293" t="s">
        <v>1040</v>
      </c>
      <c r="D15" s="832" t="s">
        <v>1041</v>
      </c>
      <c r="E15" s="832"/>
      <c r="F15" s="832"/>
      <c r="G15" s="832"/>
      <c r="H15" s="294"/>
      <c r="I15" s="830" t="s">
        <v>878</v>
      </c>
      <c r="J15" s="830"/>
      <c r="K15" s="830"/>
      <c r="L15" s="830"/>
      <c r="M15" s="830"/>
      <c r="N15" s="22"/>
    </row>
    <row r="16" spans="1:14" s="5" customFormat="1" ht="34.5" customHeight="1">
      <c r="B16" s="20"/>
      <c r="C16" s="293" t="s">
        <v>1042</v>
      </c>
      <c r="D16" s="832" t="s">
        <v>1043</v>
      </c>
      <c r="E16" s="832"/>
      <c r="F16" s="832"/>
      <c r="G16" s="832"/>
      <c r="H16" s="294"/>
      <c r="I16" s="830" t="s">
        <v>1039</v>
      </c>
      <c r="J16" s="830"/>
      <c r="K16" s="830"/>
      <c r="L16" s="830"/>
      <c r="M16" s="830"/>
      <c r="N16" s="22"/>
    </row>
    <row r="17" spans="2:14" s="5" customFormat="1" ht="34.5" customHeight="1">
      <c r="B17" s="20"/>
      <c r="C17" s="293" t="s">
        <v>1044</v>
      </c>
      <c r="D17" s="832" t="s">
        <v>1045</v>
      </c>
      <c r="E17" s="832"/>
      <c r="F17" s="832"/>
      <c r="G17" s="832"/>
      <c r="H17" s="294"/>
      <c r="I17" s="830" t="s">
        <v>891</v>
      </c>
      <c r="J17" s="830"/>
      <c r="K17" s="830"/>
      <c r="L17" s="830"/>
      <c r="M17" s="830"/>
      <c r="N17" s="22"/>
    </row>
    <row r="18" spans="2:14" s="5" customFormat="1" ht="36" customHeight="1">
      <c r="B18" s="20"/>
      <c r="C18" s="293" t="s">
        <v>1046</v>
      </c>
      <c r="D18" s="832" t="s">
        <v>1047</v>
      </c>
      <c r="E18" s="832"/>
      <c r="F18" s="832"/>
      <c r="G18" s="832"/>
      <c r="H18" s="742"/>
      <c r="I18" s="830" t="s">
        <v>1048</v>
      </c>
      <c r="J18" s="830"/>
      <c r="K18" s="830"/>
      <c r="L18" s="830"/>
      <c r="M18" s="830"/>
      <c r="N18" s="22"/>
    </row>
    <row r="19" spans="2:14" s="5" customFormat="1">
      <c r="B19" s="20"/>
      <c r="C19" s="736"/>
      <c r="D19" s="816"/>
      <c r="E19" s="816"/>
      <c r="F19" s="816"/>
      <c r="G19" s="816"/>
      <c r="H19" s="208"/>
      <c r="I19" s="824"/>
      <c r="J19" s="824"/>
      <c r="K19" s="824"/>
      <c r="L19" s="824"/>
      <c r="M19" s="824"/>
      <c r="N19" s="22"/>
    </row>
    <row r="20" spans="2:14" s="5" customFormat="1" ht="11.25" customHeight="1">
      <c r="B20" s="20"/>
      <c r="C20" s="291" t="s">
        <v>1049</v>
      </c>
      <c r="D20" s="291"/>
      <c r="E20" s="292"/>
      <c r="F20" s="292"/>
      <c r="G20" s="292"/>
      <c r="H20" s="292"/>
      <c r="I20" s="292"/>
      <c r="J20" s="292"/>
      <c r="K20" s="292"/>
      <c r="L20" s="292"/>
      <c r="M20" s="292"/>
      <c r="N20" s="22"/>
    </row>
    <row r="21" spans="2:14" s="5" customFormat="1" ht="11.25" customHeight="1">
      <c r="B21" s="20"/>
      <c r="C21" s="308"/>
      <c r="D21" s="308"/>
      <c r="E21" s="261"/>
      <c r="F21" s="261"/>
      <c r="G21" s="261"/>
      <c r="H21" s="261"/>
      <c r="I21" s="261"/>
      <c r="J21" s="261"/>
      <c r="K21" s="261"/>
      <c r="L21" s="261"/>
      <c r="M21" s="261"/>
      <c r="N21" s="22"/>
    </row>
    <row r="22" spans="2:14" s="5" customFormat="1" ht="48" customHeight="1">
      <c r="B22" s="20"/>
      <c r="C22" s="293" t="s">
        <v>1050</v>
      </c>
      <c r="D22" s="830" t="s">
        <v>1051</v>
      </c>
      <c r="E22" s="830"/>
      <c r="F22" s="830"/>
      <c r="G22" s="830"/>
      <c r="H22" s="742"/>
      <c r="I22" s="830" t="s">
        <v>1039</v>
      </c>
      <c r="J22" s="830"/>
      <c r="K22" s="830"/>
      <c r="L22" s="830"/>
      <c r="M22" s="830"/>
      <c r="N22" s="22"/>
    </row>
    <row r="23" spans="2:14" s="5" customFormat="1" ht="47.25" customHeight="1">
      <c r="B23" s="20"/>
      <c r="C23" s="293" t="s">
        <v>1052</v>
      </c>
      <c r="D23" s="830" t="s">
        <v>1053</v>
      </c>
      <c r="E23" s="830"/>
      <c r="F23" s="830"/>
      <c r="G23" s="830"/>
      <c r="H23" s="294"/>
      <c r="I23" s="830" t="s">
        <v>1054</v>
      </c>
      <c r="J23" s="830"/>
      <c r="K23" s="830"/>
      <c r="L23" s="830"/>
      <c r="M23" s="830"/>
      <c r="N23" s="22"/>
    </row>
    <row r="24" spans="2:14" s="5" customFormat="1" ht="27" customHeight="1">
      <c r="B24" s="20"/>
      <c r="C24" s="293" t="s">
        <v>1055</v>
      </c>
      <c r="D24" s="832" t="s">
        <v>1056</v>
      </c>
      <c r="E24" s="832"/>
      <c r="F24" s="832"/>
      <c r="G24" s="832"/>
      <c r="H24" s="294"/>
      <c r="I24" s="830" t="s">
        <v>1057</v>
      </c>
      <c r="J24" s="830"/>
      <c r="K24" s="830"/>
      <c r="L24" s="830"/>
      <c r="M24" s="830"/>
      <c r="N24" s="357"/>
    </row>
    <row r="25" spans="2:14" s="5" customFormat="1">
      <c r="B25" s="20"/>
      <c r="C25" s="293" t="s">
        <v>1058</v>
      </c>
      <c r="D25" s="833" t="s">
        <v>1059</v>
      </c>
      <c r="E25" s="833"/>
      <c r="F25" s="833"/>
      <c r="G25" s="833"/>
      <c r="H25" s="742"/>
      <c r="I25" s="830" t="s">
        <v>1060</v>
      </c>
      <c r="J25" s="830"/>
      <c r="K25" s="830"/>
      <c r="L25" s="830"/>
      <c r="M25" s="830"/>
      <c r="N25" s="22"/>
    </row>
    <row r="26" spans="2:14" s="5" customFormat="1">
      <c r="B26" s="20"/>
      <c r="C26" s="295"/>
      <c r="D26" s="296"/>
      <c r="E26" s="296"/>
      <c r="F26" s="296"/>
      <c r="G26" s="296"/>
      <c r="H26" s="297"/>
      <c r="I26" s="262"/>
      <c r="J26" s="262"/>
      <c r="K26" s="262"/>
      <c r="L26" s="262"/>
      <c r="M26" s="262"/>
      <c r="N26" s="22"/>
    </row>
    <row r="27" spans="2:14" s="5" customFormat="1" ht="11.25" customHeight="1">
      <c r="B27" s="20"/>
      <c r="C27" s="291" t="s">
        <v>1061</v>
      </c>
      <c r="D27" s="291"/>
      <c r="E27" s="292"/>
      <c r="F27" s="292"/>
      <c r="G27" s="292"/>
      <c r="H27" s="292"/>
      <c r="I27" s="292"/>
      <c r="J27" s="292"/>
      <c r="K27" s="292"/>
      <c r="L27" s="292"/>
      <c r="M27" s="292"/>
      <c r="N27" s="22"/>
    </row>
    <row r="28" spans="2:14" s="5" customFormat="1" ht="11.25" customHeight="1">
      <c r="B28" s="20"/>
      <c r="C28" s="308"/>
      <c r="D28" s="308"/>
      <c r="E28" s="261"/>
      <c r="F28" s="261"/>
      <c r="G28" s="261"/>
      <c r="H28" s="309"/>
      <c r="I28" s="261"/>
      <c r="J28" s="261"/>
      <c r="K28" s="261"/>
      <c r="L28" s="261"/>
      <c r="M28" s="261"/>
      <c r="N28" s="22"/>
    </row>
    <row r="29" spans="2:14" s="5" customFormat="1" ht="46.5" customHeight="1">
      <c r="B29" s="20"/>
      <c r="C29" s="295" t="s">
        <v>1062</v>
      </c>
      <c r="D29" s="832" t="s">
        <v>1063</v>
      </c>
      <c r="E29" s="832"/>
      <c r="F29" s="832"/>
      <c r="G29" s="832"/>
      <c r="H29" s="297"/>
      <c r="I29" s="830" t="s">
        <v>1039</v>
      </c>
      <c r="J29" s="830"/>
      <c r="K29" s="830"/>
      <c r="L29" s="830"/>
      <c r="M29" s="830"/>
      <c r="N29" s="22"/>
    </row>
    <row r="30" spans="2:14" s="5" customFormat="1" ht="35.25" customHeight="1">
      <c r="B30" s="20"/>
      <c r="C30" s="293" t="s">
        <v>1064</v>
      </c>
      <c r="D30" s="832" t="s">
        <v>1065</v>
      </c>
      <c r="E30" s="832"/>
      <c r="F30" s="832"/>
      <c r="G30" s="832"/>
      <c r="H30" s="294"/>
      <c r="I30" s="830" t="s">
        <v>878</v>
      </c>
      <c r="J30" s="830"/>
      <c r="K30" s="830"/>
      <c r="L30" s="830"/>
      <c r="M30" s="830"/>
      <c r="N30" s="22"/>
    </row>
    <row r="31" spans="2:14" s="5" customFormat="1" ht="39" customHeight="1">
      <c r="B31" s="20"/>
      <c r="C31" s="301" t="s">
        <v>1066</v>
      </c>
      <c r="D31" s="832" t="s">
        <v>1067</v>
      </c>
      <c r="E31" s="832"/>
      <c r="F31" s="832"/>
      <c r="G31" s="832"/>
      <c r="H31" s="300"/>
      <c r="I31" s="830" t="s">
        <v>1068</v>
      </c>
      <c r="J31" s="830"/>
      <c r="K31" s="830"/>
      <c r="L31" s="830"/>
      <c r="M31" s="830"/>
      <c r="N31" s="22"/>
    </row>
    <row r="32" spans="2:14" s="5" customFormat="1">
      <c r="B32" s="20"/>
      <c r="C32" s="295"/>
      <c r="D32" s="296"/>
      <c r="E32" s="296"/>
      <c r="F32" s="296"/>
      <c r="G32" s="296"/>
      <c r="H32" s="297"/>
      <c r="I32" s="262"/>
      <c r="J32" s="262"/>
      <c r="K32" s="262"/>
      <c r="L32" s="262"/>
      <c r="M32" s="262"/>
      <c r="N32" s="22"/>
    </row>
    <row r="33" spans="1:14" s="5" customFormat="1" ht="11.25" customHeight="1">
      <c r="B33" s="20"/>
      <c r="C33" s="291" t="s">
        <v>1069</v>
      </c>
      <c r="D33" s="291"/>
      <c r="E33" s="292"/>
      <c r="F33" s="292"/>
      <c r="G33" s="292"/>
      <c r="H33" s="292"/>
      <c r="I33" s="292"/>
      <c r="J33" s="292"/>
      <c r="K33" s="292"/>
      <c r="L33" s="292"/>
      <c r="M33" s="292"/>
      <c r="N33" s="22"/>
    </row>
    <row r="34" spans="1:14" s="5" customFormat="1" ht="11.25" customHeight="1">
      <c r="B34" s="20"/>
      <c r="C34" s="308"/>
      <c r="D34" s="308"/>
      <c r="E34" s="261"/>
      <c r="F34" s="261"/>
      <c r="G34" s="261"/>
      <c r="H34" s="261"/>
      <c r="I34" s="261"/>
      <c r="J34" s="261"/>
      <c r="K34" s="261"/>
      <c r="L34" s="261"/>
      <c r="M34" s="261"/>
      <c r="N34" s="22"/>
    </row>
    <row r="35" spans="1:14" s="5" customFormat="1" ht="25.5" customHeight="1">
      <c r="B35" s="20"/>
      <c r="C35" s="293" t="s">
        <v>1070</v>
      </c>
      <c r="D35" s="832" t="s">
        <v>1071</v>
      </c>
      <c r="E35" s="832"/>
      <c r="F35" s="832"/>
      <c r="G35" s="832"/>
      <c r="H35" s="294"/>
      <c r="I35" s="830" t="s">
        <v>1039</v>
      </c>
      <c r="J35" s="830"/>
      <c r="K35" s="830"/>
      <c r="L35" s="830"/>
      <c r="M35" s="830"/>
      <c r="N35" s="22"/>
    </row>
    <row r="36" spans="1:14" s="5" customFormat="1" ht="35.25" customHeight="1">
      <c r="B36" s="20"/>
      <c r="C36" s="301" t="s">
        <v>1072</v>
      </c>
      <c r="D36" s="834" t="s">
        <v>1073</v>
      </c>
      <c r="E36" s="834"/>
      <c r="F36" s="834"/>
      <c r="G36" s="834"/>
      <c r="H36" s="300"/>
      <c r="I36" s="830" t="s">
        <v>1074</v>
      </c>
      <c r="J36" s="830"/>
      <c r="K36" s="830"/>
      <c r="L36" s="830"/>
      <c r="M36" s="830"/>
      <c r="N36" s="22"/>
    </row>
    <row r="37" spans="1:14" s="5" customFormat="1" ht="11.25" customHeight="1">
      <c r="B37" s="20"/>
      <c r="C37" s="295"/>
      <c r="D37" s="296"/>
      <c r="E37" s="296"/>
      <c r="F37" s="296"/>
      <c r="G37" s="296"/>
      <c r="H37" s="297"/>
      <c r="I37" s="262"/>
      <c r="J37" s="262"/>
      <c r="K37" s="262"/>
      <c r="L37" s="262"/>
      <c r="M37" s="262"/>
      <c r="N37" s="22"/>
    </row>
    <row r="38" spans="1:14" s="5" customFormat="1" ht="11.25" customHeight="1">
      <c r="B38" s="20"/>
      <c r="C38" s="291" t="s">
        <v>1075</v>
      </c>
      <c r="D38" s="291"/>
      <c r="E38" s="292"/>
      <c r="F38" s="292"/>
      <c r="G38" s="292"/>
      <c r="H38" s="292"/>
      <c r="I38" s="292"/>
      <c r="J38" s="292"/>
      <c r="K38" s="292"/>
      <c r="L38" s="292"/>
      <c r="M38" s="292"/>
      <c r="N38" s="22"/>
    </row>
    <row r="39" spans="1:14" s="5" customFormat="1" ht="11.25" customHeight="1">
      <c r="B39" s="20"/>
      <c r="C39" s="308"/>
      <c r="D39" s="308"/>
      <c r="E39" s="261"/>
      <c r="F39" s="261"/>
      <c r="G39" s="261"/>
      <c r="H39" s="261"/>
      <c r="I39" s="261"/>
      <c r="J39" s="261"/>
      <c r="K39" s="261"/>
      <c r="L39" s="261"/>
      <c r="M39" s="261"/>
      <c r="N39" s="22"/>
    </row>
    <row r="40" spans="1:14" s="5" customFormat="1" ht="11.25" customHeight="1">
      <c r="B40" s="20"/>
      <c r="C40" s="293" t="s">
        <v>1076</v>
      </c>
      <c r="D40" s="832" t="s">
        <v>1077</v>
      </c>
      <c r="E40" s="832"/>
      <c r="F40" s="832"/>
      <c r="G40" s="832"/>
      <c r="H40" s="294"/>
      <c r="I40" s="830" t="s">
        <v>1078</v>
      </c>
      <c r="J40" s="830"/>
      <c r="K40" s="830"/>
      <c r="L40" s="830"/>
      <c r="M40" s="830"/>
      <c r="N40" s="22"/>
    </row>
    <row r="41" spans="1:14" s="5" customFormat="1" ht="11.25" customHeight="1">
      <c r="B41" s="20"/>
      <c r="C41" s="293" t="s">
        <v>1079</v>
      </c>
      <c r="D41" s="832" t="s">
        <v>1080</v>
      </c>
      <c r="E41" s="832"/>
      <c r="F41" s="832"/>
      <c r="G41" s="832"/>
      <c r="H41" s="294"/>
      <c r="I41" s="830" t="s">
        <v>1078</v>
      </c>
      <c r="J41" s="830"/>
      <c r="K41" s="830"/>
      <c r="L41" s="830"/>
      <c r="M41" s="830"/>
      <c r="N41" s="22"/>
    </row>
    <row r="42" spans="1:14" s="207" customFormat="1" ht="23.25" customHeight="1">
      <c r="A42" s="203"/>
      <c r="B42" s="204"/>
      <c r="C42" s="293" t="s">
        <v>1081</v>
      </c>
      <c r="D42" s="832" t="s">
        <v>1082</v>
      </c>
      <c r="E42" s="832"/>
      <c r="F42" s="832"/>
      <c r="G42" s="832"/>
      <c r="H42" s="298"/>
      <c r="I42" s="830" t="s">
        <v>1078</v>
      </c>
      <c r="J42" s="830"/>
      <c r="K42" s="830"/>
      <c r="L42" s="830"/>
      <c r="M42" s="830"/>
      <c r="N42" s="290"/>
    </row>
    <row r="43" spans="1:14" s="5" customFormat="1" ht="11.25" customHeight="1">
      <c r="B43" s="20"/>
      <c r="C43" s="301" t="s">
        <v>1083</v>
      </c>
      <c r="D43" s="834" t="s">
        <v>1084</v>
      </c>
      <c r="E43" s="834"/>
      <c r="F43" s="834"/>
      <c r="G43" s="834"/>
      <c r="H43" s="302"/>
      <c r="I43" s="830" t="s">
        <v>1078</v>
      </c>
      <c r="J43" s="830"/>
      <c r="K43" s="830"/>
      <c r="L43" s="830"/>
      <c r="M43" s="830"/>
      <c r="N43" s="22"/>
    </row>
    <row r="44" spans="1:14" s="5" customFormat="1" ht="11.25" customHeight="1">
      <c r="B44" s="20"/>
      <c r="C44" s="295"/>
      <c r="D44" s="296"/>
      <c r="E44" s="296"/>
      <c r="F44" s="296"/>
      <c r="G44" s="296"/>
      <c r="H44" s="299"/>
      <c r="I44" s="718"/>
      <c r="J44" s="718"/>
      <c r="K44" s="718"/>
      <c r="L44" s="718"/>
      <c r="M44" s="718"/>
      <c r="N44" s="22"/>
    </row>
    <row r="45" spans="1:14" s="55" customFormat="1" ht="18.75" customHeight="1">
      <c r="A45" s="50"/>
      <c r="B45" s="51"/>
      <c r="C45" s="269" t="s">
        <v>1085</v>
      </c>
      <c r="D45" s="52"/>
      <c r="E45" s="52"/>
      <c r="F45" s="52"/>
      <c r="G45" s="53"/>
      <c r="H45" s="53"/>
      <c r="I45" s="53"/>
      <c r="J45" s="53"/>
      <c r="K45" s="53"/>
      <c r="L45" s="53"/>
      <c r="M45" s="53"/>
      <c r="N45" s="54"/>
    </row>
    <row r="46" spans="1:14" s="207" customFormat="1" ht="10.5">
      <c r="A46" s="203"/>
      <c r="B46" s="204"/>
      <c r="C46" s="295"/>
      <c r="D46" s="296"/>
      <c r="E46" s="296"/>
      <c r="F46" s="296"/>
      <c r="G46" s="296"/>
      <c r="H46" s="297"/>
      <c r="I46" s="262"/>
      <c r="J46" s="262"/>
      <c r="K46" s="262"/>
      <c r="L46" s="262"/>
      <c r="M46" s="262"/>
      <c r="N46" s="290"/>
    </row>
    <row r="47" spans="1:14" s="5" customFormat="1" ht="10.5">
      <c r="B47" s="20"/>
      <c r="C47" s="291" t="s">
        <v>1086</v>
      </c>
      <c r="D47" s="291"/>
      <c r="E47" s="292"/>
      <c r="F47" s="292"/>
      <c r="G47" s="292"/>
      <c r="H47" s="292"/>
      <c r="I47" s="292"/>
      <c r="J47" s="292"/>
      <c r="K47" s="292"/>
      <c r="L47" s="292"/>
      <c r="M47" s="292"/>
      <c r="N47" s="22"/>
    </row>
    <row r="48" spans="1:14" s="5" customFormat="1" ht="10.5">
      <c r="B48" s="20"/>
      <c r="C48" s="308"/>
      <c r="D48" s="308"/>
      <c r="E48" s="261"/>
      <c r="F48" s="261"/>
      <c r="G48" s="261"/>
      <c r="H48" s="309"/>
      <c r="I48" s="261"/>
      <c r="J48" s="261"/>
      <c r="K48" s="261"/>
      <c r="L48" s="261"/>
      <c r="M48" s="261"/>
      <c r="N48" s="22"/>
    </row>
    <row r="49" spans="1:14" s="5" customFormat="1" ht="13.5" customHeight="1">
      <c r="B49" s="20"/>
      <c r="C49" s="306" t="s">
        <v>1087</v>
      </c>
      <c r="D49" s="832" t="s">
        <v>1088</v>
      </c>
      <c r="E49" s="832"/>
      <c r="F49" s="832"/>
      <c r="G49" s="832"/>
      <c r="H49" s="304"/>
      <c r="I49" s="830" t="s">
        <v>1078</v>
      </c>
      <c r="J49" s="830"/>
      <c r="K49" s="830"/>
      <c r="L49" s="830"/>
      <c r="M49" s="830"/>
      <c r="N49" s="22"/>
    </row>
    <row r="50" spans="1:14" s="5" customFormat="1">
      <c r="B50" s="20"/>
      <c r="C50" s="303" t="s">
        <v>1089</v>
      </c>
      <c r="D50" s="832" t="s">
        <v>1090</v>
      </c>
      <c r="E50" s="832"/>
      <c r="F50" s="832"/>
      <c r="G50" s="832"/>
      <c r="H50" s="305"/>
      <c r="I50" s="830" t="s">
        <v>878</v>
      </c>
      <c r="J50" s="830"/>
      <c r="K50" s="830"/>
      <c r="L50" s="830"/>
      <c r="M50" s="830"/>
      <c r="N50" s="22"/>
    </row>
    <row r="51" spans="1:14" s="207" customFormat="1" ht="10.5">
      <c r="A51" s="203"/>
      <c r="B51" s="204"/>
      <c r="C51" s="303" t="s">
        <v>1091</v>
      </c>
      <c r="D51" s="834" t="s">
        <v>1092</v>
      </c>
      <c r="E51" s="834"/>
      <c r="F51" s="834"/>
      <c r="G51" s="834"/>
      <c r="H51" s="304"/>
      <c r="I51" s="835" t="s">
        <v>891</v>
      </c>
      <c r="J51" s="835"/>
      <c r="K51" s="835"/>
      <c r="L51" s="835"/>
      <c r="M51" s="835"/>
      <c r="N51" s="290"/>
    </row>
    <row r="52" spans="1:14" s="5" customFormat="1" ht="11.25" customHeight="1">
      <c r="B52" s="20"/>
      <c r="C52" s="295"/>
      <c r="D52" s="296"/>
      <c r="E52" s="296"/>
      <c r="F52" s="296"/>
      <c r="G52" s="296"/>
      <c r="H52" s="297"/>
      <c r="I52" s="262"/>
      <c r="J52" s="262"/>
      <c r="K52" s="262"/>
      <c r="L52" s="262"/>
      <c r="M52" s="262"/>
      <c r="N52" s="22"/>
    </row>
    <row r="53" spans="1:14" s="5" customFormat="1" ht="11.25" customHeight="1">
      <c r="B53" s="20"/>
      <c r="C53" s="291" t="s">
        <v>1093</v>
      </c>
      <c r="D53" s="291"/>
      <c r="E53" s="292"/>
      <c r="F53" s="292"/>
      <c r="G53" s="292"/>
      <c r="H53" s="292"/>
      <c r="I53" s="292"/>
      <c r="J53" s="292"/>
      <c r="K53" s="292"/>
      <c r="L53" s="292"/>
      <c r="M53" s="292"/>
      <c r="N53" s="22"/>
    </row>
    <row r="54" spans="1:14" s="5" customFormat="1" ht="11.25" customHeight="1">
      <c r="B54" s="20"/>
      <c r="C54" s="308"/>
      <c r="D54" s="308"/>
      <c r="E54" s="261"/>
      <c r="F54" s="261"/>
      <c r="G54" s="261"/>
      <c r="H54" s="261"/>
      <c r="I54" s="261"/>
      <c r="J54" s="261"/>
      <c r="K54" s="261"/>
      <c r="L54" s="261"/>
      <c r="M54" s="261"/>
      <c r="N54" s="22"/>
    </row>
    <row r="55" spans="1:14" s="5" customFormat="1" ht="11.25" customHeight="1">
      <c r="B55" s="20"/>
      <c r="C55" s="303" t="s">
        <v>1094</v>
      </c>
      <c r="D55" s="832" t="s">
        <v>1095</v>
      </c>
      <c r="E55" s="832"/>
      <c r="F55" s="832"/>
      <c r="G55" s="832"/>
      <c r="H55" s="304"/>
      <c r="I55" s="830" t="s">
        <v>315</v>
      </c>
      <c r="J55" s="830"/>
      <c r="K55" s="830"/>
      <c r="L55" s="830"/>
      <c r="M55" s="830"/>
      <c r="N55" s="22"/>
    </row>
    <row r="56" spans="1:14" s="5" customFormat="1">
      <c r="B56" s="20"/>
      <c r="C56" s="306" t="s">
        <v>1096</v>
      </c>
      <c r="D56" s="832" t="s">
        <v>1097</v>
      </c>
      <c r="E56" s="832"/>
      <c r="F56" s="832"/>
      <c r="G56" s="832"/>
      <c r="H56" s="305"/>
      <c r="I56" s="830" t="s">
        <v>315</v>
      </c>
      <c r="J56" s="830"/>
      <c r="K56" s="830"/>
      <c r="L56" s="830"/>
      <c r="M56" s="830"/>
      <c r="N56" s="22"/>
    </row>
    <row r="57" spans="1:14" s="5" customFormat="1" ht="36.75" customHeight="1">
      <c r="B57" s="20"/>
      <c r="C57" s="306" t="s">
        <v>1098</v>
      </c>
      <c r="D57" s="832" t="s">
        <v>1099</v>
      </c>
      <c r="E57" s="832"/>
      <c r="F57" s="832"/>
      <c r="G57" s="832"/>
      <c r="H57" s="305"/>
      <c r="I57" s="741" t="s">
        <v>1100</v>
      </c>
      <c r="J57" s="741"/>
      <c r="K57" s="741"/>
      <c r="L57" s="741"/>
      <c r="M57" s="741"/>
      <c r="N57" s="22"/>
    </row>
    <row r="58" spans="1:14" s="5" customFormat="1">
      <c r="B58" s="20"/>
      <c r="C58" s="295"/>
      <c r="D58" s="296"/>
      <c r="E58" s="296"/>
      <c r="F58" s="296"/>
      <c r="G58" s="296"/>
      <c r="H58" s="297"/>
      <c r="I58" s="262"/>
      <c r="J58" s="262"/>
      <c r="K58" s="262"/>
      <c r="L58" s="262"/>
      <c r="M58" s="262"/>
      <c r="N58" s="22"/>
    </row>
    <row r="59" spans="1:14" s="5" customFormat="1" ht="10.5">
      <c r="B59" s="20"/>
      <c r="C59" s="291" t="s">
        <v>1075</v>
      </c>
      <c r="D59" s="291"/>
      <c r="E59" s="292"/>
      <c r="F59" s="292"/>
      <c r="G59" s="292"/>
      <c r="H59" s="292"/>
      <c r="I59" s="292"/>
      <c r="J59" s="292"/>
      <c r="K59" s="292"/>
      <c r="L59" s="292"/>
      <c r="M59" s="292"/>
      <c r="N59" s="22"/>
    </row>
    <row r="60" spans="1:14" s="5" customFormat="1" ht="10.5">
      <c r="B60" s="20"/>
      <c r="C60" s="308"/>
      <c r="D60" s="308"/>
      <c r="E60" s="261"/>
      <c r="F60" s="261"/>
      <c r="G60" s="261"/>
      <c r="H60" s="261"/>
      <c r="I60" s="261"/>
      <c r="J60" s="261"/>
      <c r="K60" s="261"/>
      <c r="L60" s="261"/>
      <c r="M60" s="261"/>
      <c r="N60" s="22"/>
    </row>
    <row r="61" spans="1:14" s="5" customFormat="1" ht="24" customHeight="1">
      <c r="B61" s="20"/>
      <c r="C61" s="293" t="s">
        <v>1101</v>
      </c>
      <c r="D61" s="832" t="s">
        <v>1102</v>
      </c>
      <c r="E61" s="832"/>
      <c r="F61" s="832"/>
      <c r="G61" s="832"/>
      <c r="H61" s="294"/>
      <c r="I61" s="830" t="s">
        <v>1078</v>
      </c>
      <c r="J61" s="830"/>
      <c r="K61" s="830"/>
      <c r="L61" s="830"/>
      <c r="M61" s="830"/>
      <c r="N61" s="22"/>
    </row>
    <row r="62" spans="1:14" s="5" customFormat="1" ht="23.25" customHeight="1">
      <c r="B62" s="20"/>
      <c r="C62" s="301" t="s">
        <v>1103</v>
      </c>
      <c r="D62" s="832" t="s">
        <v>1104</v>
      </c>
      <c r="E62" s="832"/>
      <c r="F62" s="832"/>
      <c r="G62" s="832"/>
      <c r="H62" s="294"/>
      <c r="I62" s="830" t="s">
        <v>891</v>
      </c>
      <c r="J62" s="830"/>
      <c r="K62" s="830"/>
      <c r="L62" s="830"/>
      <c r="M62" s="830"/>
      <c r="N62" s="22"/>
    </row>
    <row r="63" spans="1:14" s="5" customFormat="1" ht="22.5" customHeight="1">
      <c r="B63" s="20"/>
      <c r="C63" s="306" t="s">
        <v>1105</v>
      </c>
      <c r="D63" s="832" t="s">
        <v>1106</v>
      </c>
      <c r="E63" s="832"/>
      <c r="F63" s="832"/>
      <c r="G63" s="832"/>
      <c r="H63" s="298"/>
      <c r="I63" s="830" t="s">
        <v>891</v>
      </c>
      <c r="J63" s="830"/>
      <c r="K63" s="830"/>
      <c r="L63" s="830"/>
      <c r="M63" s="830"/>
      <c r="N63" s="22"/>
    </row>
    <row r="64" spans="1:14" s="5" customFormat="1" ht="22.5" customHeight="1">
      <c r="B64" s="20"/>
      <c r="C64" s="306" t="s">
        <v>1107</v>
      </c>
      <c r="D64" s="832" t="s">
        <v>1108</v>
      </c>
      <c r="E64" s="832"/>
      <c r="F64" s="832"/>
      <c r="G64" s="832"/>
      <c r="H64" s="302"/>
      <c r="I64" s="830" t="s">
        <v>1078</v>
      </c>
      <c r="J64" s="830"/>
      <c r="K64" s="830"/>
      <c r="L64" s="830"/>
      <c r="M64" s="830"/>
      <c r="N64" s="22"/>
    </row>
    <row r="65" spans="2:14" s="5" customFormat="1">
      <c r="B65" s="20"/>
      <c r="C65" s="306" t="s">
        <v>1109</v>
      </c>
      <c r="D65" s="834" t="s">
        <v>1110</v>
      </c>
      <c r="E65" s="834"/>
      <c r="F65" s="834"/>
      <c r="G65" s="834"/>
      <c r="H65" s="307"/>
      <c r="I65" s="835" t="s">
        <v>315</v>
      </c>
      <c r="J65" s="835"/>
      <c r="K65" s="835"/>
      <c r="L65" s="835"/>
      <c r="M65" s="835"/>
      <c r="N65" s="22"/>
    </row>
    <row r="66" spans="2:14" s="5" customFormat="1" ht="11.25" customHeight="1">
      <c r="B66" s="20"/>
      <c r="C66" s="816"/>
      <c r="D66" s="816"/>
      <c r="E66" s="816"/>
      <c r="F66" s="816"/>
      <c r="G66" s="816"/>
      <c r="H66" s="816"/>
      <c r="I66" s="825"/>
      <c r="J66" s="825"/>
      <c r="K66" s="825"/>
      <c r="L66" s="825"/>
      <c r="M66" s="825"/>
      <c r="N66" s="22"/>
    </row>
    <row r="67" spans="2:14" s="5" customFormat="1">
      <c r="B67" s="20"/>
      <c r="C67" s="764"/>
      <c r="D67" s="764"/>
      <c r="E67" s="764"/>
      <c r="F67" s="764"/>
      <c r="G67" s="764"/>
      <c r="H67" s="764"/>
      <c r="I67" s="774"/>
      <c r="J67" s="774"/>
      <c r="K67" s="774"/>
      <c r="L67" s="774"/>
      <c r="M67" s="774"/>
      <c r="N67" s="22"/>
    </row>
    <row r="68" spans="2:14">
      <c r="B68" s="13"/>
      <c r="N68" s="14"/>
    </row>
    <row r="69" spans="2:14">
      <c r="B69" s="13"/>
      <c r="N69" s="14"/>
    </row>
    <row r="70" spans="2:14">
      <c r="B70" s="13"/>
      <c r="N70" s="14"/>
    </row>
    <row r="71" spans="2:14">
      <c r="B71" s="13"/>
      <c r="N71" s="14"/>
    </row>
    <row r="72" spans="2:14">
      <c r="B72" s="13"/>
      <c r="N72" s="14"/>
    </row>
    <row r="73" spans="2:14">
      <c r="B73" s="13"/>
      <c r="N73" s="14"/>
    </row>
    <row r="74" spans="2:14">
      <c r="B74" s="13"/>
      <c r="N74" s="14"/>
    </row>
    <row r="75" spans="2:14">
      <c r="B75" s="13"/>
      <c r="N75" s="14"/>
    </row>
    <row r="76" spans="2:14">
      <c r="B76" s="13"/>
      <c r="N76" s="14"/>
    </row>
    <row r="77" spans="2:14">
      <c r="B77" s="23"/>
      <c r="C77" s="24"/>
      <c r="D77" s="24"/>
      <c r="E77" s="25"/>
      <c r="F77" s="24"/>
      <c r="G77" s="24"/>
      <c r="H77" s="24"/>
      <c r="I77" s="24"/>
      <c r="J77" s="24"/>
      <c r="K77" s="24"/>
      <c r="L77" s="24"/>
      <c r="M77" s="24"/>
      <c r="N77" s="26"/>
    </row>
    <row r="78" spans="2:14"/>
  </sheetData>
  <mergeCells count="63">
    <mergeCell ref="D57:G57"/>
    <mergeCell ref="D61:G61"/>
    <mergeCell ref="I61:M61"/>
    <mergeCell ref="D63:G63"/>
    <mergeCell ref="I63:M63"/>
    <mergeCell ref="D41:G41"/>
    <mergeCell ref="I41:M41"/>
    <mergeCell ref="D42:G42"/>
    <mergeCell ref="I42:M42"/>
    <mergeCell ref="D50:G50"/>
    <mergeCell ref="I50:M50"/>
    <mergeCell ref="D49:G49"/>
    <mergeCell ref="I49:M49"/>
    <mergeCell ref="D51:G51"/>
    <mergeCell ref="I51:M51"/>
    <mergeCell ref="D43:G43"/>
    <mergeCell ref="I43:M43"/>
    <mergeCell ref="D56:G56"/>
    <mergeCell ref="I56:M56"/>
    <mergeCell ref="D31:G31"/>
    <mergeCell ref="I31:M31"/>
    <mergeCell ref="D35:G35"/>
    <mergeCell ref="I35:M35"/>
    <mergeCell ref="D36:G36"/>
    <mergeCell ref="I36:M36"/>
    <mergeCell ref="C66:C67"/>
    <mergeCell ref="D66:G67"/>
    <mergeCell ref="H66:H67"/>
    <mergeCell ref="I66:M67"/>
    <mergeCell ref="D18:G18"/>
    <mergeCell ref="I18:M18"/>
    <mergeCell ref="D22:G22"/>
    <mergeCell ref="I22:M22"/>
    <mergeCell ref="D65:G65"/>
    <mergeCell ref="I65:M65"/>
    <mergeCell ref="D64:G64"/>
    <mergeCell ref="I64:M64"/>
    <mergeCell ref="D62:G62"/>
    <mergeCell ref="I62:M62"/>
    <mergeCell ref="D55:G55"/>
    <mergeCell ref="I55:M55"/>
    <mergeCell ref="I40:M40"/>
    <mergeCell ref="D40:G40"/>
    <mergeCell ref="D19:G19"/>
    <mergeCell ref="I19:M19"/>
    <mergeCell ref="D17:G17"/>
    <mergeCell ref="I17:M17"/>
    <mergeCell ref="D29:G29"/>
    <mergeCell ref="I29:M29"/>
    <mergeCell ref="D30:G30"/>
    <mergeCell ref="I30:M30"/>
    <mergeCell ref="D23:G23"/>
    <mergeCell ref="I23:M23"/>
    <mergeCell ref="D24:G24"/>
    <mergeCell ref="I24:M24"/>
    <mergeCell ref="D25:G25"/>
    <mergeCell ref="I25:M25"/>
    <mergeCell ref="D14:G14"/>
    <mergeCell ref="I14:M14"/>
    <mergeCell ref="D15:G15"/>
    <mergeCell ref="I15:M15"/>
    <mergeCell ref="D16:G16"/>
    <mergeCell ref="I16:M16"/>
  </mergeCells>
  <hyperlinks>
    <hyperlink ref="I16" r:id="rId1" display="https://www.cromwellpropertygroup.com/sustainability/reports" xr:uid="{04E4520D-6BE7-4C32-8D87-795BE8D2F10E}"/>
    <hyperlink ref="I18" r:id="rId2" display="https://www.cromwellpropertygroup.com/sustainability/reports" xr:uid="{64416441-4D60-4B7B-9201-28623F2D9998}"/>
    <hyperlink ref="I24" r:id="rId3" display="https://www.cromwellpropertygroup.com/sustainability/reports" xr:uid="{ACC7ADC7-7273-4756-BAD5-FF739276F42A}"/>
    <hyperlink ref="I25" r:id="rId4" display="https://www.cromwellpropertygroup.com/sustainability/reports" xr:uid="{45724CDB-6808-4DAE-A03F-AAABCC8E68EA}"/>
    <hyperlink ref="I31" r:id="rId5" display="https://www.cromwellpropertygroup.com/sustainability/reports" xr:uid="{A525108A-D75C-4DC6-B8A6-4AE043E9C839}"/>
    <hyperlink ref="I36" r:id="rId6" display="https://www.cromwellpropertygroup.com/securityholder-centre" xr:uid="{D43CFACF-66CF-4187-84E1-0BE29EB2511A}"/>
    <hyperlink ref="I49" r:id="rId7" display="https://www.cromwellpropertygroup.com/securityholder-centre" xr:uid="{5FA0D5CB-2B85-4CEC-A333-787660B5B5A9}"/>
    <hyperlink ref="I55" r:id="rId8" display="https://www.cromwellpropertygroup.com/securityholder-centre" xr:uid="{D8D3CA09-4CE0-4629-B8C2-D2139C52C2A6}"/>
    <hyperlink ref="I56" r:id="rId9" display="https://www.cromwellpropertygroup.com/securityholder-centre" xr:uid="{CC400C1F-4968-4AA8-8C7F-00F728E6CDE6}"/>
    <hyperlink ref="I61" r:id="rId10" display="https://www.cromwellpropertygroup.com/sustainability/policy" xr:uid="{A547B08F-1E7F-402E-BE27-47EFD96EF83D}"/>
    <hyperlink ref="I64" r:id="rId11" display="https://www.cromwellpropertygroup.com/sustainability/policy" xr:uid="{B9263991-FD65-472B-9955-A07624C8432C}"/>
    <hyperlink ref="I43" r:id="rId12" display="https://www.cromwellpropertygroup.com/securityholder-centre" xr:uid="{CE5AF440-0B47-4A7E-B0EC-645B043B74AC}"/>
    <hyperlink ref="I42" r:id="rId13" display="https://www.cromwellpropertygroup.com/securityholder-centre" xr:uid="{016F32B3-197A-4A27-B087-662862DAABC1}"/>
    <hyperlink ref="I41" r:id="rId14" display="https://www.cromwellpropertygroup.com/securityholder-centre" xr:uid="{6620D2D3-2340-4947-A61A-09DA3AD5827F}"/>
    <hyperlink ref="I40" r:id="rId15" display="https://www.cromwellpropertygroup.com/securityholder-centre" xr:uid="{322D690A-BD12-45BF-883A-9CF76D996246}"/>
  </hyperlinks>
  <pageMargins left="0.25" right="0.25" top="0.75" bottom="0.75" header="0.3" footer="0.3"/>
  <pageSetup paperSize="9" orientation="landscape" r:id="rId16"/>
  <drawing r:id="rId1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22860-50BB-4BC9-8789-6EFD4E727594}">
  <sheetPr codeName="Sheet15">
    <tabColor rgb="FFDCE8EC"/>
    <pageSetUpPr autoPageBreaks="0"/>
  </sheetPr>
  <dimension ref="A2:M62"/>
  <sheetViews>
    <sheetView showGridLines="0" zoomScaleNormal="100" workbookViewId="0">
      <selection activeCell="R50" sqref="R50"/>
    </sheetView>
  </sheetViews>
  <sheetFormatPr defaultColWidth="9.140625" defaultRowHeight="9.9499999999999993"/>
  <cols>
    <col min="1" max="1" width="2.140625" style="4" customWidth="1"/>
    <col min="2" max="4" width="10.140625" style="5" customWidth="1"/>
    <col min="5" max="5" width="10.140625" style="18" customWidth="1"/>
    <col min="6" max="13" width="10.140625" style="5" customWidth="1"/>
    <col min="14" max="16384" width="9.140625" style="4"/>
  </cols>
  <sheetData>
    <row r="2" spans="1:13" s="2" customFormat="1" ht="14.1">
      <c r="A2" s="4"/>
      <c r="B2" s="35"/>
      <c r="C2" s="36"/>
      <c r="D2" s="36"/>
      <c r="E2" s="36"/>
      <c r="F2" s="36"/>
      <c r="G2" s="36"/>
      <c r="H2" s="36"/>
      <c r="I2" s="36"/>
      <c r="J2" s="36"/>
      <c r="K2" s="36"/>
      <c r="L2" s="36"/>
      <c r="M2" s="37"/>
    </row>
    <row r="3" spans="1:13" s="1" customFormat="1" ht="11.45">
      <c r="B3" s="27"/>
      <c r="E3" s="28"/>
      <c r="M3" s="29"/>
    </row>
    <row r="4" spans="1:13" s="2" customFormat="1" ht="30.75" customHeight="1" thickBot="1">
      <c r="A4" s="1"/>
      <c r="B4" s="30"/>
      <c r="C4" s="31"/>
      <c r="D4" s="38" t="s">
        <v>1111</v>
      </c>
      <c r="E4" s="32"/>
      <c r="F4" s="33"/>
      <c r="G4" s="33"/>
      <c r="H4" s="33"/>
      <c r="I4" s="33"/>
      <c r="J4" s="33"/>
      <c r="K4" s="33"/>
      <c r="L4" s="33"/>
      <c r="M4" s="34"/>
    </row>
    <row r="5" spans="1:13" s="3" customFormat="1" ht="28.5" customHeight="1" thickBot="1">
      <c r="A5" s="1"/>
      <c r="B5" s="40"/>
      <c r="C5" s="41"/>
      <c r="D5" s="42" t="s">
        <v>1112</v>
      </c>
      <c r="E5" s="43"/>
      <c r="F5" s="44"/>
      <c r="G5" s="45"/>
      <c r="H5" s="45"/>
      <c r="I5" s="45"/>
      <c r="J5" s="45"/>
      <c r="K5" s="45"/>
      <c r="L5" s="45"/>
      <c r="M5" s="46"/>
    </row>
    <row r="6" spans="1:13" ht="11.45">
      <c r="A6" s="1"/>
      <c r="B6" s="16"/>
      <c r="D6" s="17"/>
      <c r="E6" s="8"/>
      <c r="F6" s="17"/>
      <c r="M6" s="14"/>
    </row>
    <row r="7" spans="1:13">
      <c r="B7" s="16"/>
      <c r="D7" s="17"/>
      <c r="E7" s="8"/>
      <c r="F7" s="17"/>
      <c r="M7" s="14"/>
    </row>
    <row r="8" spans="1:13">
      <c r="B8" s="16"/>
      <c r="C8" s="7"/>
      <c r="D8" s="8"/>
      <c r="E8" s="8"/>
      <c r="F8" s="17"/>
      <c r="M8" s="14"/>
    </row>
    <row r="9" spans="1:13" s="6" customFormat="1" ht="28.5" customHeight="1">
      <c r="A9" s="4"/>
      <c r="B9" s="15"/>
      <c r="C9" s="11"/>
      <c r="D9" s="9"/>
      <c r="E9" s="9"/>
      <c r="F9" s="9"/>
      <c r="G9" s="10"/>
      <c r="H9" s="10"/>
      <c r="I9" s="10"/>
      <c r="J9" s="10"/>
      <c r="K9" s="10"/>
      <c r="L9" s="10"/>
      <c r="M9" s="12"/>
    </row>
    <row r="10" spans="1:13" s="5" customFormat="1">
      <c r="A10" s="6"/>
      <c r="B10" s="20"/>
      <c r="C10" s="19"/>
      <c r="D10" s="715"/>
      <c r="E10" s="715"/>
      <c r="F10" s="715"/>
      <c r="G10" s="21"/>
      <c r="H10" s="21"/>
      <c r="I10" s="21"/>
      <c r="J10" s="21"/>
      <c r="K10" s="21"/>
      <c r="L10" s="21"/>
      <c r="M10" s="22"/>
    </row>
    <row r="11" spans="1:13" s="5" customFormat="1" ht="11.25" customHeight="1">
      <c r="A11" s="4"/>
      <c r="B11" s="20"/>
      <c r="C11" s="19"/>
      <c r="D11" s="19"/>
      <c r="E11" s="19"/>
      <c r="F11" s="19"/>
      <c r="G11" s="19"/>
      <c r="H11" s="19"/>
      <c r="I11" s="19"/>
      <c r="J11" s="19"/>
      <c r="K11" s="19"/>
      <c r="L11" s="19"/>
      <c r="M11" s="22"/>
    </row>
    <row r="12" spans="1:13" s="5" customFormat="1">
      <c r="A12" s="6"/>
      <c r="B12" s="20"/>
      <c r="C12" s="19"/>
      <c r="D12" s="715"/>
      <c r="E12" s="715"/>
      <c r="F12" s="715"/>
      <c r="G12" s="21"/>
      <c r="H12" s="21"/>
      <c r="I12" s="21"/>
      <c r="J12" s="21"/>
      <c r="K12" s="21"/>
      <c r="L12" s="21"/>
      <c r="M12" s="22"/>
    </row>
    <row r="13" spans="1:13" s="5" customFormat="1">
      <c r="A13" s="4"/>
      <c r="B13" s="20"/>
      <c r="C13" s="19"/>
      <c r="D13" s="19"/>
      <c r="E13" s="19"/>
      <c r="F13" s="19"/>
      <c r="G13" s="19"/>
      <c r="H13" s="19"/>
      <c r="I13" s="19"/>
      <c r="J13" s="19"/>
      <c r="K13" s="19"/>
      <c r="L13" s="19"/>
      <c r="M13" s="22"/>
    </row>
    <row r="14" spans="1:13" s="5" customFormat="1" ht="11.25" customHeight="1">
      <c r="A14" s="6"/>
      <c r="B14" s="20"/>
      <c r="C14" s="19"/>
      <c r="D14" s="19"/>
      <c r="E14" s="19"/>
      <c r="F14" s="19"/>
      <c r="G14" s="19"/>
      <c r="H14" s="19"/>
      <c r="I14" s="19"/>
      <c r="J14" s="19"/>
      <c r="K14" s="19"/>
      <c r="L14" s="19"/>
      <c r="M14" s="22"/>
    </row>
    <row r="15" spans="1:13" s="5" customFormat="1">
      <c r="A15" s="4"/>
      <c r="B15" s="20"/>
      <c r="C15" s="19"/>
      <c r="D15" s="19"/>
      <c r="E15" s="19"/>
      <c r="F15" s="19"/>
      <c r="G15" s="19"/>
      <c r="H15" s="19"/>
      <c r="I15" s="19"/>
      <c r="J15" s="19"/>
      <c r="K15" s="19"/>
      <c r="L15" s="19"/>
      <c r="M15" s="22"/>
    </row>
    <row r="16" spans="1:13" s="5" customFormat="1">
      <c r="A16" s="6"/>
      <c r="B16" s="20"/>
      <c r="C16" s="19"/>
      <c r="D16" s="19"/>
      <c r="E16" s="19"/>
      <c r="F16" s="19"/>
      <c r="G16" s="19"/>
      <c r="H16" s="19"/>
      <c r="I16" s="19"/>
      <c r="J16" s="19"/>
      <c r="K16" s="19"/>
      <c r="L16" s="19"/>
      <c r="M16" s="22"/>
    </row>
    <row r="17" spans="1:13" s="5" customFormat="1">
      <c r="A17" s="4"/>
      <c r="B17" s="20"/>
      <c r="C17" s="19"/>
      <c r="D17" s="19"/>
      <c r="E17" s="19"/>
      <c r="F17" s="19"/>
      <c r="G17" s="19"/>
      <c r="H17" s="19"/>
      <c r="I17" s="19"/>
      <c r="J17" s="19"/>
      <c r="K17" s="19"/>
      <c r="L17" s="19"/>
      <c r="M17" s="22"/>
    </row>
    <row r="18" spans="1:13" s="5" customFormat="1">
      <c r="A18" s="6"/>
      <c r="B18" s="20"/>
      <c r="C18" s="19"/>
      <c r="D18" s="19"/>
      <c r="E18" s="19"/>
      <c r="F18" s="19"/>
      <c r="G18" s="19"/>
      <c r="H18" s="19"/>
      <c r="I18" s="19"/>
      <c r="J18" s="19"/>
      <c r="K18" s="19"/>
      <c r="L18" s="19"/>
      <c r="M18" s="22"/>
    </row>
    <row r="19" spans="1:13" s="5" customFormat="1">
      <c r="A19" s="4"/>
      <c r="B19" s="20"/>
      <c r="C19" s="19"/>
      <c r="D19" s="19"/>
      <c r="E19" s="19"/>
      <c r="F19" s="19"/>
      <c r="G19" s="19"/>
      <c r="H19" s="19"/>
      <c r="I19" s="19"/>
      <c r="J19" s="19"/>
      <c r="K19" s="19"/>
      <c r="L19" s="19"/>
      <c r="M19" s="22"/>
    </row>
    <row r="20" spans="1:13" s="5" customFormat="1">
      <c r="A20" s="6"/>
      <c r="B20" s="20"/>
      <c r="C20" s="19"/>
      <c r="D20" s="19"/>
      <c r="E20" s="19"/>
      <c r="F20" s="19"/>
      <c r="G20" s="19"/>
      <c r="H20" s="19"/>
      <c r="I20" s="19"/>
      <c r="J20" s="19"/>
      <c r="K20" s="19"/>
      <c r="L20" s="19"/>
      <c r="M20" s="22"/>
    </row>
    <row r="21" spans="1:13" s="5" customFormat="1">
      <c r="A21" s="4"/>
      <c r="B21" s="20"/>
      <c r="C21" s="19"/>
      <c r="D21" s="19"/>
      <c r="E21" s="19"/>
      <c r="F21" s="19"/>
      <c r="G21" s="19"/>
      <c r="H21" s="19"/>
      <c r="I21" s="19"/>
      <c r="J21" s="19"/>
      <c r="K21" s="19"/>
      <c r="L21" s="19"/>
      <c r="M21" s="22"/>
    </row>
    <row r="22" spans="1:13" s="5" customFormat="1">
      <c r="A22" s="6"/>
      <c r="B22" s="20"/>
      <c r="C22" s="19"/>
      <c r="D22" s="19"/>
      <c r="E22" s="19"/>
      <c r="F22" s="19"/>
      <c r="G22" s="19"/>
      <c r="H22" s="19"/>
      <c r="I22" s="19"/>
      <c r="J22" s="19"/>
      <c r="K22" s="19"/>
      <c r="L22" s="19"/>
      <c r="M22" s="22"/>
    </row>
    <row r="23" spans="1:13" s="5" customFormat="1">
      <c r="A23" s="4"/>
      <c r="B23" s="20"/>
      <c r="C23" s="19"/>
      <c r="D23" s="19"/>
      <c r="E23" s="19"/>
      <c r="F23" s="19"/>
      <c r="G23" s="19"/>
      <c r="H23" s="19"/>
      <c r="I23" s="19"/>
      <c r="J23" s="19"/>
      <c r="K23" s="19"/>
      <c r="L23" s="19"/>
      <c r="M23" s="22"/>
    </row>
    <row r="24" spans="1:13" s="5" customFormat="1">
      <c r="A24" s="4"/>
      <c r="B24" s="20"/>
      <c r="C24" s="19"/>
      <c r="D24" s="19"/>
      <c r="E24" s="19"/>
      <c r="F24" s="19"/>
      <c r="G24" s="19"/>
      <c r="H24" s="19"/>
      <c r="I24" s="19"/>
      <c r="J24" s="19"/>
      <c r="K24" s="19"/>
      <c r="L24" s="19"/>
      <c r="M24" s="22"/>
    </row>
    <row r="25" spans="1:13" s="5" customFormat="1">
      <c r="A25" s="4"/>
      <c r="B25" s="20"/>
      <c r="C25" s="19"/>
      <c r="D25" s="19"/>
      <c r="E25" s="19"/>
      <c r="F25" s="19"/>
      <c r="G25" s="19"/>
      <c r="H25" s="19"/>
      <c r="I25" s="19"/>
      <c r="J25" s="19"/>
      <c r="K25" s="19"/>
      <c r="L25" s="19"/>
      <c r="M25" s="22"/>
    </row>
    <row r="26" spans="1:13" s="5" customFormat="1">
      <c r="A26" s="4"/>
      <c r="B26" s="20"/>
      <c r="C26" s="19"/>
      <c r="D26" s="19"/>
      <c r="E26" s="19"/>
      <c r="F26" s="19"/>
      <c r="G26" s="19"/>
      <c r="H26" s="19"/>
      <c r="I26" s="19"/>
      <c r="J26" s="19"/>
      <c r="K26" s="19"/>
      <c r="L26" s="19"/>
      <c r="M26" s="22"/>
    </row>
    <row r="27" spans="1:13" s="5" customFormat="1">
      <c r="A27" s="4"/>
      <c r="B27" s="20"/>
      <c r="C27" s="19"/>
      <c r="D27" s="19"/>
      <c r="E27" s="19"/>
      <c r="F27" s="19"/>
      <c r="G27" s="19"/>
      <c r="H27" s="19"/>
      <c r="I27" s="19"/>
      <c r="J27" s="19"/>
      <c r="K27" s="19"/>
      <c r="L27" s="19"/>
      <c r="M27" s="22"/>
    </row>
    <row r="28" spans="1:13" s="5" customFormat="1">
      <c r="A28" s="4"/>
      <c r="B28" s="20"/>
      <c r="C28" s="19"/>
      <c r="D28" s="19"/>
      <c r="E28" s="19"/>
      <c r="F28" s="19"/>
      <c r="G28" s="19"/>
      <c r="H28" s="19"/>
      <c r="I28" s="19"/>
      <c r="J28" s="19"/>
      <c r="K28" s="19"/>
      <c r="L28" s="19"/>
      <c r="M28" s="22"/>
    </row>
    <row r="29" spans="1:13" s="5" customFormat="1">
      <c r="A29" s="4"/>
      <c r="B29" s="20"/>
      <c r="C29" s="19"/>
      <c r="D29" s="19"/>
      <c r="E29" s="19"/>
      <c r="F29" s="19"/>
      <c r="G29" s="19"/>
      <c r="H29" s="19"/>
      <c r="I29" s="19"/>
      <c r="J29" s="19"/>
      <c r="K29" s="19"/>
      <c r="L29" s="19"/>
      <c r="M29" s="22"/>
    </row>
    <row r="30" spans="1:13" s="5" customFormat="1">
      <c r="A30" s="4"/>
      <c r="B30" s="20"/>
      <c r="C30" s="19"/>
      <c r="D30" s="19"/>
      <c r="E30" s="19"/>
      <c r="F30" s="19"/>
      <c r="G30" s="19"/>
      <c r="H30" s="19"/>
      <c r="I30" s="19"/>
      <c r="J30" s="19"/>
      <c r="K30" s="19"/>
      <c r="L30" s="19"/>
      <c r="M30" s="22"/>
    </row>
    <row r="31" spans="1:13" s="5" customFormat="1">
      <c r="A31" s="4"/>
      <c r="B31" s="20"/>
      <c r="C31" s="19"/>
      <c r="D31" s="19"/>
      <c r="E31" s="19"/>
      <c r="F31" s="19"/>
      <c r="G31" s="19"/>
      <c r="H31" s="19"/>
      <c r="I31" s="19"/>
      <c r="J31" s="19"/>
      <c r="K31" s="19"/>
      <c r="L31" s="19"/>
      <c r="M31" s="22"/>
    </row>
    <row r="32" spans="1:13" s="5" customFormat="1">
      <c r="A32" s="4"/>
      <c r="B32" s="20"/>
      <c r="C32" s="19"/>
      <c r="D32" s="19"/>
      <c r="E32" s="19"/>
      <c r="F32" s="19"/>
      <c r="G32" s="19"/>
      <c r="H32" s="19"/>
      <c r="I32" s="19"/>
      <c r="J32" s="19"/>
      <c r="K32" s="19"/>
      <c r="L32" s="19"/>
      <c r="M32" s="22"/>
    </row>
    <row r="33" spans="1:13" s="5" customFormat="1" ht="11.25" customHeight="1">
      <c r="A33" s="4"/>
      <c r="B33" s="20"/>
      <c r="C33" s="19"/>
      <c r="D33" s="19"/>
      <c r="E33" s="19"/>
      <c r="F33" s="19"/>
      <c r="G33" s="19"/>
      <c r="H33" s="19"/>
      <c r="I33" s="19"/>
      <c r="J33" s="19"/>
      <c r="K33" s="19"/>
      <c r="L33" s="19"/>
      <c r="M33" s="22"/>
    </row>
    <row r="34" spans="1:13" s="5" customFormat="1">
      <c r="A34" s="4"/>
      <c r="B34" s="20"/>
      <c r="C34" s="19"/>
      <c r="D34" s="19"/>
      <c r="E34" s="19"/>
      <c r="F34" s="19"/>
      <c r="G34" s="19"/>
      <c r="H34" s="19"/>
      <c r="I34" s="19"/>
      <c r="J34" s="19"/>
      <c r="K34" s="19"/>
      <c r="L34" s="19"/>
      <c r="M34" s="22"/>
    </row>
    <row r="35" spans="1:13" s="5" customFormat="1">
      <c r="A35" s="4"/>
      <c r="B35" s="16"/>
      <c r="C35" s="7"/>
      <c r="D35" s="8"/>
      <c r="E35" s="8"/>
      <c r="F35" s="8"/>
      <c r="M35" s="14"/>
    </row>
    <row r="36" spans="1:13" s="7" customFormat="1">
      <c r="A36" s="4"/>
      <c r="B36" s="13"/>
      <c r="C36" s="5"/>
      <c r="D36" s="5"/>
      <c r="E36" s="5"/>
      <c r="F36" s="5"/>
      <c r="G36" s="5"/>
      <c r="H36" s="5"/>
      <c r="I36" s="5"/>
      <c r="J36" s="5"/>
      <c r="K36" s="5"/>
      <c r="L36" s="5"/>
      <c r="M36" s="14"/>
    </row>
    <row r="37" spans="1:13">
      <c r="B37" s="13"/>
      <c r="M37" s="14"/>
    </row>
    <row r="38" spans="1:13">
      <c r="B38" s="13"/>
      <c r="M38" s="14"/>
    </row>
    <row r="39" spans="1:13">
      <c r="B39" s="13"/>
      <c r="M39" s="14"/>
    </row>
    <row r="40" spans="1:13">
      <c r="B40" s="13"/>
      <c r="M40" s="14"/>
    </row>
    <row r="41" spans="1:13">
      <c r="B41" s="13"/>
      <c r="M41" s="14"/>
    </row>
    <row r="42" spans="1:13">
      <c r="B42" s="13"/>
      <c r="M42" s="14"/>
    </row>
    <row r="43" spans="1:13">
      <c r="B43" s="13"/>
      <c r="M43" s="14"/>
    </row>
    <row r="44" spans="1:13">
      <c r="B44" s="13"/>
      <c r="M44" s="14"/>
    </row>
    <row r="45" spans="1:13">
      <c r="B45" s="13"/>
      <c r="M45" s="14"/>
    </row>
    <row r="46" spans="1:13">
      <c r="B46" s="13"/>
      <c r="M46" s="14"/>
    </row>
    <row r="47" spans="1:13">
      <c r="B47" s="13"/>
      <c r="M47" s="14"/>
    </row>
    <row r="48" spans="1:13">
      <c r="B48" s="13"/>
      <c r="M48" s="14"/>
    </row>
    <row r="49" spans="2:13">
      <c r="B49" s="13"/>
      <c r="M49" s="14"/>
    </row>
    <row r="50" spans="2:13">
      <c r="B50" s="13"/>
      <c r="M50" s="14"/>
    </row>
    <row r="51" spans="2:13">
      <c r="B51" s="13"/>
      <c r="M51" s="14"/>
    </row>
    <row r="52" spans="2:13">
      <c r="B52" s="13"/>
      <c r="M52" s="14"/>
    </row>
    <row r="53" spans="2:13">
      <c r="B53" s="13"/>
      <c r="M53" s="14"/>
    </row>
    <row r="54" spans="2:13">
      <c r="B54" s="13"/>
      <c r="M54" s="14"/>
    </row>
    <row r="55" spans="2:13">
      <c r="B55" s="13"/>
      <c r="M55" s="14"/>
    </row>
    <row r="56" spans="2:13">
      <c r="B56" s="13"/>
      <c r="M56" s="14"/>
    </row>
    <row r="57" spans="2:13">
      <c r="B57" s="13"/>
      <c r="M57" s="14"/>
    </row>
    <row r="58" spans="2:13">
      <c r="B58" s="13"/>
      <c r="M58" s="14"/>
    </row>
    <row r="59" spans="2:13">
      <c r="B59" s="13"/>
      <c r="M59" s="14"/>
    </row>
    <row r="60" spans="2:13">
      <c r="B60" s="13"/>
      <c r="M60" s="14"/>
    </row>
    <row r="61" spans="2:13">
      <c r="B61" s="13"/>
      <c r="M61" s="14"/>
    </row>
    <row r="62" spans="2:13">
      <c r="B62" s="23"/>
      <c r="C62" s="24"/>
      <c r="D62" s="24"/>
      <c r="E62" s="25"/>
      <c r="F62" s="24"/>
      <c r="G62" s="24"/>
      <c r="H62" s="24"/>
      <c r="I62" s="24"/>
      <c r="J62" s="24"/>
      <c r="K62" s="24"/>
      <c r="L62" s="24"/>
      <c r="M62" s="26"/>
    </row>
  </sheetData>
  <pageMargins left="0.25" right="0.25"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43CC4-186F-4746-8457-6BF27637DD7E}">
  <sheetPr codeName="Sheet3">
    <tabColor rgb="FFD1F0FF"/>
    <pageSetUpPr autoPageBreaks="0"/>
  </sheetPr>
  <dimension ref="A1:Y431"/>
  <sheetViews>
    <sheetView showGridLines="0" zoomScale="115" zoomScaleNormal="115" workbookViewId="0"/>
  </sheetViews>
  <sheetFormatPr defaultColWidth="0" defaultRowHeight="9.9499999999999993" zeroHeight="1"/>
  <cols>
    <col min="1" max="1" width="2.140625" style="4" customWidth="1"/>
    <col min="2" max="4" width="10.140625" style="5" customWidth="1"/>
    <col min="5" max="5" width="10.140625" style="18" customWidth="1"/>
    <col min="6" max="13" width="10.140625" style="5" customWidth="1"/>
    <col min="14" max="14" width="2.5703125" style="4" customWidth="1"/>
    <col min="15" max="16384" width="9.140625" style="4" hidden="1"/>
  </cols>
  <sheetData>
    <row r="1" spans="1:13"/>
    <row r="2" spans="1:13" s="2" customFormat="1" ht="14.1">
      <c r="A2" s="4"/>
      <c r="B2" s="35"/>
      <c r="C2" s="36"/>
      <c r="D2" s="36"/>
      <c r="E2" s="36"/>
      <c r="F2" s="36"/>
      <c r="G2" s="36"/>
      <c r="H2" s="36"/>
      <c r="I2" s="36"/>
      <c r="J2" s="36"/>
      <c r="K2" s="36"/>
      <c r="L2" s="36"/>
      <c r="M2" s="37"/>
    </row>
    <row r="3" spans="1:13" s="1" customFormat="1" ht="11.45">
      <c r="A3" s="4"/>
      <c r="B3" s="27"/>
      <c r="E3" s="28"/>
      <c r="M3" s="29"/>
    </row>
    <row r="4" spans="1:13" s="2" customFormat="1" ht="30.75" customHeight="1" thickBot="1">
      <c r="A4" s="1"/>
      <c r="B4" s="30"/>
      <c r="C4" s="31"/>
      <c r="D4" s="38" t="s">
        <v>1</v>
      </c>
      <c r="E4" s="32"/>
      <c r="F4" s="33"/>
      <c r="G4" s="33"/>
      <c r="H4" s="33"/>
      <c r="I4" s="33"/>
      <c r="J4" s="33"/>
      <c r="K4" s="33"/>
      <c r="L4" s="33"/>
      <c r="M4" s="34"/>
    </row>
    <row r="5" spans="1:13" s="3" customFormat="1" ht="28.5" customHeight="1" thickBot="1">
      <c r="A5" s="1"/>
      <c r="B5" s="40"/>
      <c r="C5" s="41"/>
      <c r="D5" s="42" t="s">
        <v>11</v>
      </c>
      <c r="E5" s="43"/>
      <c r="F5" s="44"/>
      <c r="G5" s="45"/>
      <c r="H5" s="45"/>
      <c r="I5" s="45"/>
      <c r="J5" s="45"/>
      <c r="K5" s="45"/>
      <c r="L5" s="45"/>
      <c r="M5" s="46"/>
    </row>
    <row r="6" spans="1:13" ht="11.45">
      <c r="A6" s="1"/>
      <c r="B6" s="16"/>
      <c r="D6" s="17"/>
      <c r="E6" s="8"/>
      <c r="F6" s="17"/>
      <c r="M6" s="14"/>
    </row>
    <row r="7" spans="1:13" ht="11.45">
      <c r="A7" s="1"/>
      <c r="B7" s="16"/>
      <c r="D7" s="17"/>
      <c r="E7" s="8"/>
      <c r="F7" s="17"/>
      <c r="M7" s="14"/>
    </row>
    <row r="8" spans="1:13">
      <c r="B8" s="16"/>
      <c r="C8" s="7"/>
      <c r="D8" s="8"/>
      <c r="E8" s="8"/>
      <c r="F8" s="17"/>
      <c r="M8" s="14"/>
    </row>
    <row r="9" spans="1:13" s="55" customFormat="1" ht="18.75" customHeight="1">
      <c r="A9" s="50"/>
      <c r="B9" s="51"/>
      <c r="C9" s="49" t="s">
        <v>12</v>
      </c>
      <c r="D9" s="52"/>
      <c r="E9" s="52"/>
      <c r="F9" s="52"/>
      <c r="G9" s="53"/>
      <c r="H9" s="53"/>
      <c r="I9" s="53"/>
      <c r="J9" s="53"/>
      <c r="K9" s="53"/>
      <c r="L9" s="53"/>
      <c r="M9" s="54"/>
    </row>
    <row r="10" spans="1:13" s="5" customFormat="1">
      <c r="A10" s="4"/>
      <c r="B10" s="20"/>
      <c r="C10" s="19"/>
      <c r="D10" s="19"/>
      <c r="E10" s="19"/>
      <c r="F10" s="19"/>
      <c r="G10" s="19"/>
      <c r="H10" s="19"/>
      <c r="I10" s="19"/>
      <c r="J10" s="21"/>
      <c r="K10" s="21"/>
      <c r="L10" s="21"/>
      <c r="M10" s="22"/>
    </row>
    <row r="11" spans="1:13" s="5" customFormat="1">
      <c r="A11" s="4"/>
      <c r="B11" s="20"/>
      <c r="C11" s="116" t="s">
        <v>13</v>
      </c>
      <c r="D11" s="8"/>
      <c r="E11" s="8"/>
      <c r="F11" s="8"/>
      <c r="G11" s="8"/>
      <c r="H11" s="8"/>
      <c r="I11" s="8"/>
      <c r="J11" s="19"/>
      <c r="K11" s="19"/>
      <c r="L11" s="19"/>
      <c r="M11" s="22"/>
    </row>
    <row r="12" spans="1:13" s="5" customFormat="1">
      <c r="A12" s="4"/>
      <c r="B12" s="20"/>
      <c r="C12" s="19"/>
      <c r="D12" s="19"/>
      <c r="E12" s="19"/>
      <c r="F12" s="19"/>
      <c r="G12" s="19"/>
      <c r="H12" s="19"/>
      <c r="I12" s="19"/>
      <c r="J12" s="21"/>
      <c r="K12" s="21"/>
      <c r="L12" s="21"/>
      <c r="M12" s="22"/>
    </row>
    <row r="13" spans="1:13" s="5" customFormat="1" ht="10.5">
      <c r="A13" s="6"/>
      <c r="B13" s="20"/>
      <c r="C13" s="101" t="s">
        <v>14</v>
      </c>
      <c r="D13" s="19"/>
      <c r="E13" s="19"/>
      <c r="F13" s="19"/>
      <c r="G13" s="19"/>
      <c r="H13" s="19"/>
      <c r="I13" s="19"/>
      <c r="J13" s="19"/>
      <c r="K13" s="19"/>
      <c r="L13" s="19"/>
      <c r="M13" s="22"/>
    </row>
    <row r="14" spans="1:13" s="5" customFormat="1" ht="15" customHeight="1">
      <c r="A14" s="6"/>
      <c r="B14" s="20"/>
      <c r="C14" s="57"/>
      <c r="E14" s="102"/>
      <c r="F14" s="748" t="s">
        <v>15</v>
      </c>
      <c r="G14" s="748"/>
      <c r="H14" s="585"/>
      <c r="I14" s="757" t="s">
        <v>16</v>
      </c>
      <c r="J14" s="757"/>
      <c r="K14" s="585"/>
      <c r="L14" s="585" t="s">
        <v>17</v>
      </c>
      <c r="M14" s="22"/>
    </row>
    <row r="15" spans="1:13" s="5" customFormat="1" ht="10.5">
      <c r="A15" s="4"/>
      <c r="B15" s="20"/>
      <c r="C15" s="750" t="s">
        <v>18</v>
      </c>
      <c r="D15" s="750"/>
      <c r="E15" s="103"/>
      <c r="F15" s="586" t="s">
        <v>19</v>
      </c>
      <c r="G15" s="586" t="s">
        <v>20</v>
      </c>
      <c r="H15" s="586"/>
      <c r="I15" s="586" t="s">
        <v>19</v>
      </c>
      <c r="J15" s="586" t="s">
        <v>20</v>
      </c>
      <c r="K15" s="586"/>
      <c r="L15" s="586"/>
      <c r="M15" s="22"/>
    </row>
    <row r="16" spans="1:13" s="5" customFormat="1">
      <c r="A16" s="6"/>
      <c r="B16" s="20"/>
      <c r="C16" s="578" t="s">
        <v>21</v>
      </c>
      <c r="D16" s="581"/>
      <c r="E16" s="104"/>
      <c r="F16" s="104">
        <v>71</v>
      </c>
      <c r="G16" s="104">
        <v>67</v>
      </c>
      <c r="H16" s="104"/>
      <c r="I16" s="104">
        <v>1</v>
      </c>
      <c r="J16" s="104">
        <v>5</v>
      </c>
      <c r="K16" s="104"/>
      <c r="L16" s="104">
        <v>144</v>
      </c>
      <c r="M16" s="22"/>
    </row>
    <row r="17" spans="1:13" s="5" customFormat="1">
      <c r="A17" s="4"/>
      <c r="B17" s="20"/>
      <c r="C17" s="710" t="s">
        <v>22</v>
      </c>
      <c r="D17" s="582"/>
      <c r="E17" s="106"/>
      <c r="F17" s="107">
        <v>95</v>
      </c>
      <c r="G17" s="107">
        <v>100</v>
      </c>
      <c r="H17" s="106"/>
      <c r="I17" s="107">
        <v>3</v>
      </c>
      <c r="J17" s="107">
        <v>2</v>
      </c>
      <c r="K17" s="106"/>
      <c r="L17" s="106">
        <v>201</v>
      </c>
      <c r="M17" s="22"/>
    </row>
    <row r="18" spans="1:13" s="5" customFormat="1">
      <c r="A18" s="4"/>
      <c r="B18" s="20"/>
      <c r="C18" s="710" t="s">
        <v>23</v>
      </c>
      <c r="D18" s="582"/>
      <c r="E18" s="107"/>
      <c r="F18" s="107">
        <v>5</v>
      </c>
      <c r="G18" s="107">
        <v>9</v>
      </c>
      <c r="H18" s="107"/>
      <c r="I18" s="107">
        <v>1</v>
      </c>
      <c r="J18" s="107">
        <v>0</v>
      </c>
      <c r="K18" s="107"/>
      <c r="L18" s="106">
        <v>15</v>
      </c>
      <c r="M18" s="22"/>
    </row>
    <row r="19" spans="1:13" s="5" customFormat="1" ht="10.5" thickBot="1">
      <c r="A19" s="4"/>
      <c r="B19" s="20"/>
      <c r="C19" s="583" t="s">
        <v>24</v>
      </c>
      <c r="D19" s="584"/>
      <c r="E19" s="108"/>
      <c r="F19" s="108">
        <v>172</v>
      </c>
      <c r="G19" s="108">
        <v>176</v>
      </c>
      <c r="H19" s="108"/>
      <c r="I19" s="108">
        <v>5</v>
      </c>
      <c r="J19" s="108">
        <v>7</v>
      </c>
      <c r="K19" s="108"/>
      <c r="L19" s="108">
        <v>360</v>
      </c>
      <c r="M19" s="22"/>
    </row>
    <row r="20" spans="1:13" s="5" customFormat="1" ht="10.5" thickTop="1">
      <c r="A20" s="4"/>
      <c r="B20" s="20"/>
      <c r="C20" s="589" t="s">
        <v>25</v>
      </c>
      <c r="D20" s="109"/>
      <c r="E20" s="106"/>
      <c r="F20" s="110"/>
      <c r="G20" s="110"/>
      <c r="H20" s="106"/>
      <c r="I20" s="110"/>
      <c r="J20" s="110"/>
      <c r="K20" s="106"/>
      <c r="L20" s="106"/>
      <c r="M20" s="22"/>
    </row>
    <row r="21" spans="1:13" s="5" customFormat="1">
      <c r="A21" s="4"/>
      <c r="B21" s="20"/>
      <c r="C21" s="111"/>
      <c r="D21" s="111"/>
      <c r="E21" s="112"/>
      <c r="F21" s="113"/>
      <c r="G21" s="113"/>
      <c r="H21" s="112"/>
      <c r="I21" s="113"/>
      <c r="J21" s="113"/>
      <c r="K21" s="112"/>
      <c r="L21" s="112"/>
      <c r="M21" s="22"/>
    </row>
    <row r="22" spans="1:13" s="5" customFormat="1" ht="10.5">
      <c r="A22" s="4"/>
      <c r="B22" s="20"/>
      <c r="C22" s="101" t="s">
        <v>26</v>
      </c>
      <c r="D22" s="111"/>
      <c r="E22" s="112"/>
      <c r="F22" s="113"/>
      <c r="G22" s="113"/>
      <c r="H22" s="112"/>
      <c r="I22" s="113"/>
      <c r="J22" s="113"/>
      <c r="K22" s="112"/>
      <c r="L22" s="112"/>
      <c r="M22" s="22"/>
    </row>
    <row r="23" spans="1:13" s="5" customFormat="1">
      <c r="A23" s="4"/>
      <c r="B23" s="20"/>
      <c r="C23" s="57"/>
      <c r="E23" s="114"/>
      <c r="F23" s="749" t="s">
        <v>27</v>
      </c>
      <c r="G23" s="749"/>
      <c r="H23" s="587"/>
      <c r="I23" s="749" t="s">
        <v>28</v>
      </c>
      <c r="J23" s="749"/>
      <c r="K23" s="587"/>
      <c r="L23" s="587" t="s">
        <v>17</v>
      </c>
      <c r="M23" s="22"/>
    </row>
    <row r="24" spans="1:13" s="5" customFormat="1" ht="11.25" customHeight="1">
      <c r="A24" s="4"/>
      <c r="B24" s="20"/>
      <c r="C24" s="750" t="s">
        <v>18</v>
      </c>
      <c r="D24" s="750"/>
      <c r="E24" s="115"/>
      <c r="F24" s="588" t="s">
        <v>19</v>
      </c>
      <c r="G24" s="588" t="s">
        <v>20</v>
      </c>
      <c r="H24" s="588"/>
      <c r="I24" s="588" t="s">
        <v>19</v>
      </c>
      <c r="J24" s="588" t="s">
        <v>20</v>
      </c>
      <c r="K24" s="588"/>
      <c r="L24" s="588"/>
      <c r="M24" s="22"/>
    </row>
    <row r="25" spans="1:13" s="5" customFormat="1">
      <c r="A25" s="4"/>
      <c r="B25" s="20"/>
      <c r="C25" s="578" t="s">
        <v>21</v>
      </c>
      <c r="D25" s="581"/>
      <c r="E25" s="104"/>
      <c r="F25" s="104">
        <v>66</v>
      </c>
      <c r="G25" s="104">
        <v>66</v>
      </c>
      <c r="H25" s="104"/>
      <c r="I25" s="104">
        <v>6</v>
      </c>
      <c r="J25" s="104">
        <v>6</v>
      </c>
      <c r="K25" s="104"/>
      <c r="L25" s="104">
        <v>144</v>
      </c>
      <c r="M25" s="22"/>
    </row>
    <row r="26" spans="1:13" s="5" customFormat="1">
      <c r="A26" s="4"/>
      <c r="B26" s="20"/>
      <c r="C26" s="710" t="s">
        <v>22</v>
      </c>
      <c r="D26" s="582"/>
      <c r="E26" s="106"/>
      <c r="F26" s="107">
        <v>83</v>
      </c>
      <c r="G26" s="107">
        <v>101</v>
      </c>
      <c r="H26" s="106"/>
      <c r="I26" s="107">
        <v>16</v>
      </c>
      <c r="J26" s="107">
        <v>1</v>
      </c>
      <c r="K26" s="106"/>
      <c r="L26" s="106">
        <v>201</v>
      </c>
      <c r="M26" s="22"/>
    </row>
    <row r="27" spans="1:13" s="5" customFormat="1">
      <c r="A27" s="4"/>
      <c r="B27" s="20"/>
      <c r="C27" s="710" t="s">
        <v>23</v>
      </c>
      <c r="D27" s="582"/>
      <c r="E27" s="107"/>
      <c r="F27" s="107">
        <v>6</v>
      </c>
      <c r="G27" s="107">
        <v>8</v>
      </c>
      <c r="H27" s="107"/>
      <c r="I27" s="107">
        <v>0</v>
      </c>
      <c r="J27" s="107">
        <v>1</v>
      </c>
      <c r="K27" s="107"/>
      <c r="L27" s="106">
        <v>15</v>
      </c>
      <c r="M27" s="22"/>
    </row>
    <row r="28" spans="1:13" s="5" customFormat="1" ht="10.5" thickBot="1">
      <c r="A28" s="4"/>
      <c r="B28" s="20"/>
      <c r="C28" s="583" t="s">
        <v>24</v>
      </c>
      <c r="D28" s="584"/>
      <c r="E28" s="108"/>
      <c r="F28" s="108">
        <v>155</v>
      </c>
      <c r="G28" s="108">
        <v>175</v>
      </c>
      <c r="H28" s="108"/>
      <c r="I28" s="108">
        <v>22</v>
      </c>
      <c r="J28" s="108">
        <v>8</v>
      </c>
      <c r="K28" s="108"/>
      <c r="L28" s="108">
        <v>360</v>
      </c>
      <c r="M28" s="22"/>
    </row>
    <row r="29" spans="1:13" s="5" customFormat="1" ht="10.5" thickTop="1">
      <c r="A29" s="4"/>
      <c r="B29" s="20"/>
      <c r="C29" s="109"/>
      <c r="D29" s="111"/>
      <c r="E29" s="111"/>
      <c r="F29" s="111"/>
      <c r="G29" s="111"/>
      <c r="H29" s="111"/>
      <c r="I29" s="111"/>
      <c r="J29" s="19"/>
      <c r="K29" s="19"/>
      <c r="L29" s="19"/>
      <c r="M29" s="22"/>
    </row>
    <row r="30" spans="1:13" s="5" customFormat="1">
      <c r="A30" s="4"/>
      <c r="B30" s="20"/>
      <c r="C30" s="19"/>
      <c r="D30" s="19"/>
      <c r="E30" s="19"/>
      <c r="F30" s="19"/>
      <c r="G30" s="19"/>
      <c r="H30" s="19"/>
      <c r="I30" s="19"/>
      <c r="J30" s="19"/>
      <c r="K30" s="19"/>
      <c r="L30" s="19"/>
      <c r="M30" s="22"/>
    </row>
    <row r="31" spans="1:13" s="5" customFormat="1" ht="10.5">
      <c r="A31" s="4"/>
      <c r="B31" s="20"/>
      <c r="C31" s="101" t="s">
        <v>29</v>
      </c>
      <c r="D31" s="111"/>
      <c r="E31" s="112"/>
      <c r="F31" s="113"/>
      <c r="G31" s="113"/>
      <c r="H31" s="112"/>
      <c r="I31" s="113"/>
      <c r="J31" s="113"/>
      <c r="K31" s="112"/>
      <c r="L31" s="112"/>
      <c r="M31" s="22"/>
    </row>
    <row r="32" spans="1:13" s="5" customFormat="1">
      <c r="A32" s="4"/>
      <c r="B32" s="20"/>
      <c r="C32" s="57"/>
      <c r="E32" s="114"/>
      <c r="F32" s="749"/>
      <c r="G32" s="749"/>
      <c r="H32" s="587"/>
      <c r="I32" s="749"/>
      <c r="J32" s="749"/>
      <c r="K32" s="587"/>
      <c r="L32" s="587" t="s">
        <v>17</v>
      </c>
      <c r="M32" s="22"/>
    </row>
    <row r="33" spans="1:17" s="5" customFormat="1" ht="10.5">
      <c r="A33" s="4"/>
      <c r="B33" s="20"/>
      <c r="C33" s="750" t="s">
        <v>18</v>
      </c>
      <c r="D33" s="750"/>
      <c r="E33" s="115"/>
      <c r="F33" s="588" t="s">
        <v>19</v>
      </c>
      <c r="G33" s="588" t="s">
        <v>20</v>
      </c>
      <c r="H33" s="588"/>
      <c r="I33" s="588"/>
      <c r="J33" s="588"/>
      <c r="K33" s="588"/>
      <c r="L33" s="588"/>
      <c r="M33" s="22"/>
    </row>
    <row r="34" spans="1:17" s="5" customFormat="1">
      <c r="A34" s="4"/>
      <c r="B34" s="20"/>
      <c r="C34" s="578" t="s">
        <v>21</v>
      </c>
      <c r="D34" s="581"/>
      <c r="E34" s="104"/>
      <c r="F34" s="104">
        <v>25</v>
      </c>
      <c r="G34" s="104">
        <v>25</v>
      </c>
      <c r="H34" s="104"/>
      <c r="I34" s="104"/>
      <c r="J34" s="104"/>
      <c r="K34" s="104"/>
      <c r="L34" s="104">
        <v>50</v>
      </c>
      <c r="M34" s="22"/>
    </row>
    <row r="35" spans="1:17" s="5" customFormat="1">
      <c r="A35" s="4"/>
      <c r="B35" s="20"/>
      <c r="C35" s="710" t="s">
        <v>22</v>
      </c>
      <c r="D35" s="582"/>
      <c r="E35" s="106"/>
      <c r="F35" s="107">
        <v>27</v>
      </c>
      <c r="G35" s="107">
        <v>42</v>
      </c>
      <c r="H35" s="106"/>
      <c r="I35" s="107"/>
      <c r="J35" s="107"/>
      <c r="K35" s="106"/>
      <c r="L35" s="106">
        <v>69</v>
      </c>
      <c r="M35" s="22"/>
    </row>
    <row r="36" spans="1:17" s="5" customFormat="1">
      <c r="A36" s="4"/>
      <c r="B36" s="20"/>
      <c r="C36" s="710" t="s">
        <v>23</v>
      </c>
      <c r="D36" s="582"/>
      <c r="E36" s="107"/>
      <c r="F36" s="107">
        <v>2</v>
      </c>
      <c r="G36" s="107">
        <v>3</v>
      </c>
      <c r="H36" s="107"/>
      <c r="I36" s="107"/>
      <c r="J36" s="107"/>
      <c r="K36" s="107"/>
      <c r="L36" s="106">
        <v>5</v>
      </c>
      <c r="M36" s="22"/>
    </row>
    <row r="37" spans="1:17" s="5" customFormat="1" ht="10.5" thickBot="1">
      <c r="A37" s="4"/>
      <c r="B37" s="20"/>
      <c r="C37" s="583" t="s">
        <v>24</v>
      </c>
      <c r="D37" s="584"/>
      <c r="E37" s="108"/>
      <c r="F37" s="108">
        <v>54</v>
      </c>
      <c r="G37" s="108">
        <v>70</v>
      </c>
      <c r="H37" s="108"/>
      <c r="I37" s="108"/>
      <c r="J37" s="108"/>
      <c r="K37" s="108"/>
      <c r="L37" s="108">
        <v>124</v>
      </c>
      <c r="M37" s="22"/>
    </row>
    <row r="38" spans="1:17" s="5" customFormat="1" ht="10.5" thickTop="1">
      <c r="A38" s="4"/>
      <c r="B38" s="20"/>
      <c r="C38" s="19"/>
      <c r="D38" s="19"/>
      <c r="E38" s="19"/>
      <c r="F38" s="111"/>
      <c r="G38" s="111"/>
      <c r="H38" s="111"/>
      <c r="I38" s="111"/>
      <c r="J38" s="111"/>
      <c r="K38" s="111"/>
      <c r="L38" s="111"/>
      <c r="M38" s="22"/>
    </row>
    <row r="39" spans="1:17" s="5" customFormat="1">
      <c r="A39" s="4"/>
      <c r="B39" s="20"/>
      <c r="C39" s="19"/>
      <c r="D39" s="19"/>
      <c r="E39" s="19"/>
      <c r="F39" s="19"/>
      <c r="G39" s="19"/>
      <c r="H39" s="19"/>
      <c r="I39" s="19"/>
      <c r="J39" s="19"/>
      <c r="K39" s="21"/>
      <c r="L39" s="21"/>
      <c r="M39" s="22"/>
    </row>
    <row r="40" spans="1:17" s="5" customFormat="1">
      <c r="A40" s="4"/>
      <c r="B40" s="20"/>
      <c r="C40" s="19"/>
      <c r="D40" s="19"/>
      <c r="E40" s="19"/>
      <c r="F40" s="19"/>
      <c r="G40" s="19"/>
      <c r="H40" s="19"/>
      <c r="I40" s="19"/>
      <c r="J40" s="19"/>
      <c r="K40" s="19"/>
      <c r="L40" s="19"/>
      <c r="M40" s="22"/>
    </row>
    <row r="41" spans="1:17" s="55" customFormat="1" ht="18.75" customHeight="1">
      <c r="A41" s="4"/>
      <c r="B41" s="51"/>
      <c r="C41" s="49" t="s">
        <v>30</v>
      </c>
      <c r="D41" s="52"/>
      <c r="E41" s="52"/>
      <c r="F41" s="52"/>
      <c r="G41" s="53"/>
      <c r="H41" s="53"/>
      <c r="I41" s="53"/>
      <c r="J41" s="53"/>
      <c r="K41" s="53"/>
      <c r="L41" s="53"/>
      <c r="M41" s="54"/>
    </row>
    <row r="42" spans="1:17" s="5" customFormat="1">
      <c r="A42" s="4"/>
      <c r="B42" s="20"/>
      <c r="C42" s="19"/>
      <c r="D42" s="19"/>
      <c r="E42" s="19"/>
      <c r="F42" s="19"/>
      <c r="G42" s="19"/>
      <c r="H42" s="19"/>
      <c r="I42" s="19"/>
      <c r="J42" s="19"/>
      <c r="K42" s="19"/>
      <c r="L42" s="19"/>
      <c r="M42" s="22"/>
    </row>
    <row r="43" spans="1:17" s="5" customFormat="1">
      <c r="A43" s="4"/>
      <c r="B43" s="20"/>
      <c r="C43" s="19"/>
      <c r="D43" s="19"/>
      <c r="E43" s="19"/>
      <c r="F43" s="19"/>
      <c r="G43" s="19"/>
      <c r="H43" s="19"/>
      <c r="I43" s="19"/>
      <c r="J43" s="19"/>
      <c r="K43" s="19"/>
      <c r="L43" s="19"/>
      <c r="M43" s="22"/>
    </row>
    <row r="44" spans="1:17" s="5" customFormat="1" ht="10.5">
      <c r="A44" s="4"/>
      <c r="B44" s="20"/>
      <c r="C44" s="101" t="s">
        <v>31</v>
      </c>
      <c r="D44" s="111"/>
      <c r="E44" s="111"/>
      <c r="F44" s="111"/>
      <c r="G44" s="111"/>
      <c r="H44" s="111"/>
      <c r="I44" s="111"/>
      <c r="J44" s="111"/>
      <c r="K44" s="111"/>
      <c r="L44" s="111"/>
      <c r="M44" s="22"/>
    </row>
    <row r="45" spans="1:17" s="5" customFormat="1" ht="10.5">
      <c r="A45" s="4"/>
      <c r="B45" s="20"/>
      <c r="C45" s="117"/>
      <c r="D45" s="118"/>
      <c r="E45" s="119"/>
      <c r="F45" s="579" t="s">
        <v>19</v>
      </c>
      <c r="G45" s="579"/>
      <c r="H45" s="579" t="s">
        <v>20</v>
      </c>
      <c r="I45" s="579"/>
      <c r="J45" s="579" t="s">
        <v>24</v>
      </c>
      <c r="K45" s="119"/>
      <c r="L45" s="111"/>
      <c r="M45" s="22"/>
    </row>
    <row r="46" spans="1:17" s="5" customFormat="1" ht="10.5">
      <c r="A46" s="4"/>
      <c r="B46" s="20"/>
      <c r="C46" s="578" t="s">
        <v>32</v>
      </c>
      <c r="D46" s="120"/>
      <c r="E46" s="121"/>
      <c r="F46" s="355">
        <v>5.1900000000000002E-2</v>
      </c>
      <c r="G46" s="355"/>
      <c r="H46" s="355">
        <v>4.3700000000000003E-2</v>
      </c>
      <c r="I46" s="355"/>
      <c r="J46" s="355">
        <v>9.5600000000000004E-2</v>
      </c>
      <c r="K46" s="119"/>
      <c r="L46" s="111"/>
      <c r="M46" s="22"/>
      <c r="P46" s="55"/>
      <c r="Q46" s="55"/>
    </row>
    <row r="47" spans="1:17" s="5" customFormat="1" ht="10.5">
      <c r="A47" s="4"/>
      <c r="B47" s="20"/>
      <c r="C47" s="105"/>
      <c r="D47" s="122"/>
      <c r="E47" s="123"/>
      <c r="F47" s="123"/>
      <c r="G47" s="123"/>
      <c r="H47" s="123"/>
      <c r="I47" s="123"/>
      <c r="J47" s="123"/>
      <c r="K47" s="119"/>
      <c r="L47" s="111"/>
      <c r="M47" s="22"/>
      <c r="P47" s="55"/>
      <c r="Q47" s="55"/>
    </row>
    <row r="48" spans="1:17" s="5" customFormat="1" ht="10.5">
      <c r="A48" s="4"/>
      <c r="B48" s="20"/>
      <c r="C48" s="19"/>
      <c r="D48" s="19"/>
      <c r="E48" s="19"/>
      <c r="F48" s="19"/>
      <c r="G48" s="19"/>
      <c r="H48" s="19"/>
      <c r="I48" s="19"/>
      <c r="J48" s="19"/>
      <c r="K48" s="119"/>
      <c r="L48" s="19"/>
      <c r="M48" s="22"/>
      <c r="P48" s="55"/>
      <c r="Q48" s="55"/>
    </row>
    <row r="49" spans="1:17" s="5" customFormat="1">
      <c r="A49" s="4"/>
      <c r="B49" s="20"/>
      <c r="C49" s="19"/>
      <c r="D49" s="19"/>
      <c r="E49" s="19"/>
      <c r="F49" s="19"/>
      <c r="G49" s="19"/>
      <c r="H49" s="19"/>
      <c r="I49" s="19"/>
      <c r="J49" s="19"/>
      <c r="K49" s="19"/>
      <c r="L49" s="19"/>
      <c r="M49" s="22"/>
      <c r="P49" s="55"/>
      <c r="Q49" s="55"/>
    </row>
    <row r="50" spans="1:17" s="55" customFormat="1" ht="18.75" customHeight="1">
      <c r="A50" s="4"/>
      <c r="B50" s="51"/>
      <c r="C50" s="49" t="s">
        <v>33</v>
      </c>
      <c r="D50" s="52"/>
      <c r="E50" s="52"/>
      <c r="F50" s="52"/>
      <c r="G50" s="53"/>
      <c r="H50" s="53"/>
      <c r="I50" s="53"/>
      <c r="J50" s="53"/>
      <c r="K50" s="53"/>
      <c r="L50" s="53"/>
      <c r="M50" s="54"/>
    </row>
    <row r="51" spans="1:17" s="5" customFormat="1">
      <c r="A51" s="4"/>
      <c r="B51" s="20"/>
      <c r="C51" s="19"/>
      <c r="D51" s="19"/>
      <c r="E51" s="19"/>
      <c r="F51" s="19"/>
      <c r="G51" s="19"/>
      <c r="H51" s="19"/>
      <c r="I51" s="19"/>
      <c r="J51" s="19"/>
      <c r="K51" s="19"/>
      <c r="L51" s="19"/>
      <c r="M51" s="22"/>
    </row>
    <row r="52" spans="1:17" s="5" customFormat="1">
      <c r="A52" s="4"/>
      <c r="B52" s="20"/>
      <c r="C52" s="19"/>
      <c r="D52" s="19"/>
      <c r="E52" s="19"/>
      <c r="F52" s="19"/>
      <c r="G52" s="19"/>
      <c r="H52" s="19"/>
      <c r="I52" s="19"/>
      <c r="J52" s="19"/>
      <c r="K52" s="19"/>
      <c r="L52" s="19"/>
      <c r="M52" s="22"/>
    </row>
    <row r="53" spans="1:17" s="5" customFormat="1" ht="10.5">
      <c r="A53" s="4"/>
      <c r="B53" s="20"/>
      <c r="C53" s="101" t="s">
        <v>34</v>
      </c>
      <c r="D53" s="101"/>
      <c r="E53" s="101"/>
      <c r="F53" s="101"/>
      <c r="G53" s="101"/>
      <c r="H53" s="101"/>
      <c r="I53" s="101"/>
      <c r="J53" s="101"/>
      <c r="K53" s="101"/>
      <c r="L53" s="111"/>
      <c r="M53" s="22"/>
    </row>
    <row r="54" spans="1:17" s="5" customFormat="1" ht="10.5">
      <c r="A54" s="4"/>
      <c r="B54" s="20"/>
      <c r="C54" s="124" t="s">
        <v>35</v>
      </c>
      <c r="D54" s="117" t="s">
        <v>36</v>
      </c>
      <c r="E54" s="117"/>
      <c r="F54" s="575" t="s">
        <v>37</v>
      </c>
      <c r="G54" s="575"/>
      <c r="H54" s="575" t="s">
        <v>38</v>
      </c>
      <c r="I54" s="575"/>
      <c r="J54" s="575" t="s">
        <v>39</v>
      </c>
      <c r="K54" s="575"/>
      <c r="L54" s="575" t="s">
        <v>24</v>
      </c>
      <c r="M54" s="22"/>
    </row>
    <row r="55" spans="1:17" s="5" customFormat="1" ht="10.5">
      <c r="A55" s="4"/>
      <c r="B55" s="20"/>
      <c r="C55" s="126" t="s">
        <v>21</v>
      </c>
      <c r="D55" s="127"/>
      <c r="E55" s="127"/>
      <c r="F55" s="356"/>
      <c r="G55" s="356"/>
      <c r="H55" s="356"/>
      <c r="I55" s="356"/>
      <c r="J55" s="356"/>
      <c r="K55" s="356"/>
      <c r="L55" s="356"/>
      <c r="M55" s="357"/>
    </row>
    <row r="56" spans="1:17" s="5" customFormat="1">
      <c r="A56" s="4"/>
      <c r="B56" s="20"/>
      <c r="C56" s="4"/>
      <c r="D56" s="573" t="s">
        <v>19</v>
      </c>
      <c r="E56" s="128"/>
      <c r="F56" s="358">
        <v>3</v>
      </c>
      <c r="G56" s="122"/>
      <c r="H56" s="358">
        <v>6</v>
      </c>
      <c r="I56" s="122"/>
      <c r="J56" s="358">
        <v>7</v>
      </c>
      <c r="K56" s="122"/>
      <c r="L56" s="358">
        <v>16</v>
      </c>
      <c r="M56" s="357"/>
    </row>
    <row r="57" spans="1:17" s="5" customFormat="1">
      <c r="A57" s="4"/>
      <c r="B57" s="20"/>
      <c r="C57" s="129"/>
      <c r="D57" s="573" t="s">
        <v>20</v>
      </c>
      <c r="E57" s="128"/>
      <c r="F57" s="358">
        <v>6</v>
      </c>
      <c r="G57" s="122"/>
      <c r="H57" s="358">
        <v>10</v>
      </c>
      <c r="I57" s="122"/>
      <c r="J57" s="358">
        <v>0</v>
      </c>
      <c r="K57" s="122"/>
      <c r="L57" s="358">
        <v>16</v>
      </c>
      <c r="M57" s="357"/>
    </row>
    <row r="58" spans="1:17" s="5" customFormat="1" ht="10.5">
      <c r="A58" s="4"/>
      <c r="B58" s="20"/>
      <c r="C58" s="126" t="s">
        <v>22</v>
      </c>
      <c r="D58" s="574"/>
      <c r="E58" s="130"/>
      <c r="F58" s="359"/>
      <c r="G58" s="120"/>
      <c r="H58" s="359"/>
      <c r="I58" s="120"/>
      <c r="J58" s="359"/>
      <c r="K58" s="120"/>
      <c r="L58" s="359"/>
      <c r="M58" s="357"/>
    </row>
    <row r="59" spans="1:17" s="5" customFormat="1">
      <c r="A59" s="4"/>
      <c r="B59" s="20"/>
      <c r="C59" s="4"/>
      <c r="D59" s="573" t="s">
        <v>19</v>
      </c>
      <c r="E59" s="128"/>
      <c r="F59" s="358">
        <v>2</v>
      </c>
      <c r="G59" s="122"/>
      <c r="H59" s="358">
        <v>12</v>
      </c>
      <c r="I59" s="122"/>
      <c r="J59" s="358">
        <v>1</v>
      </c>
      <c r="K59" s="122"/>
      <c r="L59" s="358">
        <v>15</v>
      </c>
      <c r="M59" s="357"/>
    </row>
    <row r="60" spans="1:17" s="5" customFormat="1">
      <c r="A60" s="4"/>
      <c r="B60" s="20"/>
      <c r="C60" s="129"/>
      <c r="D60" s="573" t="s">
        <v>20</v>
      </c>
      <c r="E60" s="128"/>
      <c r="F60" s="358">
        <v>4</v>
      </c>
      <c r="G60" s="122"/>
      <c r="H60" s="358">
        <v>5</v>
      </c>
      <c r="I60" s="122"/>
      <c r="J60" s="358">
        <v>2</v>
      </c>
      <c r="K60" s="122"/>
      <c r="L60" s="358">
        <v>11</v>
      </c>
      <c r="M60" s="357"/>
    </row>
    <row r="61" spans="1:17" s="5" customFormat="1" ht="10.5">
      <c r="A61" s="4"/>
      <c r="B61" s="20"/>
      <c r="C61" s="126" t="s">
        <v>23</v>
      </c>
      <c r="D61" s="574"/>
      <c r="E61" s="130"/>
      <c r="F61" s="359"/>
      <c r="G61" s="120"/>
      <c r="H61" s="359"/>
      <c r="I61" s="120"/>
      <c r="J61" s="359"/>
      <c r="K61" s="120"/>
      <c r="L61" s="359"/>
      <c r="M61" s="357"/>
    </row>
    <row r="62" spans="1:17" s="5" customFormat="1" ht="11.25" customHeight="1">
      <c r="A62" s="4"/>
      <c r="B62" s="20"/>
      <c r="C62" s="4"/>
      <c r="D62" s="573" t="s">
        <v>19</v>
      </c>
      <c r="E62" s="128"/>
      <c r="F62" s="358">
        <v>1</v>
      </c>
      <c r="G62" s="122"/>
      <c r="H62" s="358">
        <v>2</v>
      </c>
      <c r="I62" s="122"/>
      <c r="J62" s="358">
        <v>1</v>
      </c>
      <c r="K62" s="122"/>
      <c r="L62" s="358">
        <v>4</v>
      </c>
      <c r="M62" s="357"/>
    </row>
    <row r="63" spans="1:17" s="5" customFormat="1">
      <c r="A63" s="4"/>
      <c r="B63" s="20"/>
      <c r="C63" s="129"/>
      <c r="D63" s="573" t="s">
        <v>20</v>
      </c>
      <c r="E63" s="128"/>
      <c r="F63" s="358">
        <v>0</v>
      </c>
      <c r="G63" s="122"/>
      <c r="H63" s="358">
        <v>2</v>
      </c>
      <c r="I63" s="122"/>
      <c r="J63" s="358">
        <v>0</v>
      </c>
      <c r="K63" s="122"/>
      <c r="L63" s="358">
        <v>2</v>
      </c>
      <c r="M63" s="357"/>
    </row>
    <row r="64" spans="1:17" s="5" customFormat="1" ht="10.5" thickBot="1">
      <c r="A64" s="4"/>
      <c r="B64" s="20"/>
      <c r="C64" s="576" t="s">
        <v>24</v>
      </c>
      <c r="D64" s="131"/>
      <c r="E64" s="132"/>
      <c r="F64" s="131">
        <v>16</v>
      </c>
      <c r="G64" s="132"/>
      <c r="H64" s="131">
        <v>37</v>
      </c>
      <c r="I64" s="132"/>
      <c r="J64" s="131">
        <v>11</v>
      </c>
      <c r="K64" s="132"/>
      <c r="L64" s="131">
        <v>64</v>
      </c>
      <c r="M64" s="357"/>
    </row>
    <row r="65" spans="1:13" s="5" customFormat="1" ht="10.5" thickTop="1">
      <c r="A65" s="4"/>
      <c r="B65" s="20"/>
      <c r="C65" s="577" t="s">
        <v>40</v>
      </c>
      <c r="D65" s="109"/>
      <c r="E65" s="109"/>
      <c r="F65" s="109"/>
      <c r="G65" s="109"/>
      <c r="H65" s="109"/>
      <c r="I65" s="109"/>
      <c r="J65" s="109"/>
      <c r="K65" s="109"/>
      <c r="L65" s="109"/>
      <c r="M65" s="357"/>
    </row>
    <row r="66" spans="1:13" s="5" customFormat="1">
      <c r="A66" s="4"/>
      <c r="B66" s="20"/>
      <c r="C66" s="111"/>
      <c r="D66" s="111"/>
      <c r="E66" s="111"/>
      <c r="F66" s="111"/>
      <c r="G66" s="111"/>
      <c r="H66" s="111"/>
      <c r="I66" s="111"/>
      <c r="J66" s="111"/>
      <c r="K66" s="111"/>
      <c r="L66" s="111"/>
      <c r="M66" s="357"/>
    </row>
    <row r="67" spans="1:13" s="5" customFormat="1" ht="10.5">
      <c r="A67" s="4"/>
      <c r="B67" s="20"/>
      <c r="C67" s="101" t="s">
        <v>41</v>
      </c>
      <c r="D67" s="111"/>
      <c r="E67" s="111"/>
      <c r="F67" s="111"/>
      <c r="G67" s="111"/>
      <c r="H67" s="111"/>
      <c r="I67" s="111"/>
      <c r="J67" s="111"/>
      <c r="K67" s="111"/>
      <c r="L67" s="111"/>
      <c r="M67" s="357"/>
    </row>
    <row r="68" spans="1:13" s="5" customFormat="1" ht="10.5">
      <c r="A68" s="4"/>
      <c r="B68" s="20"/>
      <c r="C68" s="124" t="s">
        <v>35</v>
      </c>
      <c r="D68" s="117" t="s">
        <v>36</v>
      </c>
      <c r="E68" s="117"/>
      <c r="F68" s="137" t="s">
        <v>37</v>
      </c>
      <c r="G68" s="137"/>
      <c r="H68" s="137" t="s">
        <v>38</v>
      </c>
      <c r="I68" s="137"/>
      <c r="J68" s="137" t="s">
        <v>39</v>
      </c>
      <c r="K68" s="137"/>
      <c r="L68" s="137" t="s">
        <v>24</v>
      </c>
      <c r="M68" s="357"/>
    </row>
    <row r="69" spans="1:13" s="5" customFormat="1" ht="10.5">
      <c r="A69" s="4"/>
      <c r="B69" s="20"/>
      <c r="C69" s="126" t="s">
        <v>21</v>
      </c>
      <c r="D69" s="127"/>
      <c r="E69" s="127"/>
      <c r="F69" s="356"/>
      <c r="G69" s="356"/>
      <c r="H69" s="356"/>
      <c r="I69" s="356"/>
      <c r="J69" s="356"/>
      <c r="K69" s="356"/>
      <c r="L69" s="356"/>
      <c r="M69" s="357"/>
    </row>
    <row r="70" spans="1:13" s="5" customFormat="1">
      <c r="A70" s="4"/>
      <c r="B70" s="20"/>
      <c r="C70" s="4"/>
      <c r="D70" s="573" t="s">
        <v>19</v>
      </c>
      <c r="E70" s="128"/>
      <c r="F70" s="358">
        <v>0</v>
      </c>
      <c r="G70" s="122"/>
      <c r="H70" s="358">
        <v>13</v>
      </c>
      <c r="I70" s="122"/>
      <c r="J70" s="358">
        <v>6</v>
      </c>
      <c r="K70" s="122"/>
      <c r="L70" s="358">
        <v>19</v>
      </c>
      <c r="M70" s="357"/>
    </row>
    <row r="71" spans="1:13" s="5" customFormat="1">
      <c r="A71" s="4"/>
      <c r="B71" s="20"/>
      <c r="C71" s="129"/>
      <c r="D71" s="573" t="s">
        <v>20</v>
      </c>
      <c r="E71" s="128"/>
      <c r="F71" s="358">
        <v>6</v>
      </c>
      <c r="G71" s="122"/>
      <c r="H71" s="358">
        <v>9</v>
      </c>
      <c r="I71" s="122"/>
      <c r="J71" s="358">
        <v>5</v>
      </c>
      <c r="K71" s="122"/>
      <c r="L71" s="358">
        <v>20</v>
      </c>
      <c r="M71" s="357"/>
    </row>
    <row r="72" spans="1:13" s="5" customFormat="1" ht="10.5">
      <c r="A72" s="4"/>
      <c r="B72" s="20"/>
      <c r="C72" s="126" t="s">
        <v>22</v>
      </c>
      <c r="D72" s="574"/>
      <c r="E72" s="130"/>
      <c r="F72" s="359"/>
      <c r="G72" s="120"/>
      <c r="H72" s="359"/>
      <c r="I72" s="120"/>
      <c r="J72" s="359"/>
      <c r="K72" s="120"/>
      <c r="L72" s="359"/>
      <c r="M72" s="357"/>
    </row>
    <row r="73" spans="1:13" s="5" customFormat="1">
      <c r="A73" s="4"/>
      <c r="B73" s="20"/>
      <c r="C73" s="4"/>
      <c r="D73" s="573" t="s">
        <v>19</v>
      </c>
      <c r="E73" s="128"/>
      <c r="F73" s="358">
        <v>4</v>
      </c>
      <c r="G73" s="122"/>
      <c r="H73" s="358">
        <v>13</v>
      </c>
      <c r="I73" s="122"/>
      <c r="J73" s="358">
        <v>5</v>
      </c>
      <c r="K73" s="122"/>
      <c r="L73" s="358">
        <v>22</v>
      </c>
      <c r="M73" s="357"/>
    </row>
    <row r="74" spans="1:13" s="5" customFormat="1" ht="11.25" customHeight="1">
      <c r="A74" s="4"/>
      <c r="B74" s="20"/>
      <c r="C74" s="129"/>
      <c r="D74" s="573" t="s">
        <v>20</v>
      </c>
      <c r="E74" s="128"/>
      <c r="F74" s="358">
        <v>5</v>
      </c>
      <c r="G74" s="122"/>
      <c r="H74" s="358">
        <v>14</v>
      </c>
      <c r="I74" s="122"/>
      <c r="J74" s="358">
        <v>1</v>
      </c>
      <c r="K74" s="122"/>
      <c r="L74" s="358">
        <v>20</v>
      </c>
      <c r="M74" s="357"/>
    </row>
    <row r="75" spans="1:13" s="5" customFormat="1" ht="10.5">
      <c r="A75" s="4"/>
      <c r="B75" s="20"/>
      <c r="C75" s="126" t="s">
        <v>23</v>
      </c>
      <c r="D75" s="574"/>
      <c r="E75" s="130"/>
      <c r="F75" s="359"/>
      <c r="G75" s="120"/>
      <c r="H75" s="359"/>
      <c r="I75" s="120"/>
      <c r="J75" s="359"/>
      <c r="K75" s="120"/>
      <c r="L75" s="359"/>
      <c r="M75" s="357"/>
    </row>
    <row r="76" spans="1:13" s="5" customFormat="1">
      <c r="A76" s="4"/>
      <c r="B76" s="20"/>
      <c r="C76" s="4"/>
      <c r="D76" s="573" t="s">
        <v>19</v>
      </c>
      <c r="E76" s="128"/>
      <c r="F76" s="358">
        <v>0</v>
      </c>
      <c r="G76" s="122"/>
      <c r="H76" s="358">
        <v>3</v>
      </c>
      <c r="I76" s="122"/>
      <c r="J76" s="358">
        <v>1</v>
      </c>
      <c r="K76" s="122"/>
      <c r="L76" s="358">
        <v>4</v>
      </c>
      <c r="M76" s="357"/>
    </row>
    <row r="77" spans="1:13" s="5" customFormat="1">
      <c r="A77" s="4"/>
      <c r="B77" s="20"/>
      <c r="C77" s="129"/>
      <c r="D77" s="573" t="s">
        <v>20</v>
      </c>
      <c r="E77" s="128"/>
      <c r="F77" s="358">
        <v>1</v>
      </c>
      <c r="G77" s="122"/>
      <c r="H77" s="358">
        <v>0</v>
      </c>
      <c r="I77" s="122"/>
      <c r="J77" s="358">
        <v>0</v>
      </c>
      <c r="K77" s="122"/>
      <c r="L77" s="358">
        <v>1</v>
      </c>
      <c r="M77" s="357"/>
    </row>
    <row r="78" spans="1:13" s="5" customFormat="1" ht="10.5" thickBot="1">
      <c r="A78" s="4"/>
      <c r="B78" s="20"/>
      <c r="C78" s="576" t="s">
        <v>24</v>
      </c>
      <c r="D78" s="131"/>
      <c r="E78" s="132"/>
      <c r="F78" s="131">
        <v>16</v>
      </c>
      <c r="G78" s="132"/>
      <c r="H78" s="131">
        <v>52</v>
      </c>
      <c r="I78" s="132"/>
      <c r="J78" s="131">
        <v>18</v>
      </c>
      <c r="K78" s="132"/>
      <c r="L78" s="131">
        <v>86</v>
      </c>
      <c r="M78" s="357"/>
    </row>
    <row r="79" spans="1:13" s="5" customFormat="1" ht="10.5" thickTop="1">
      <c r="A79" s="4"/>
      <c r="B79" s="20"/>
      <c r="C79" s="589" t="s">
        <v>40</v>
      </c>
      <c r="D79" s="111"/>
      <c r="E79" s="111"/>
      <c r="F79" s="111"/>
      <c r="G79" s="111"/>
      <c r="H79" s="111"/>
      <c r="I79" s="111"/>
      <c r="J79" s="111"/>
      <c r="K79" s="111"/>
      <c r="L79" s="111"/>
      <c r="M79" s="357"/>
    </row>
    <row r="80" spans="1:13" s="5" customFormat="1">
      <c r="A80" s="4"/>
      <c r="B80" s="20"/>
      <c r="C80" s="109"/>
      <c r="D80" s="111"/>
      <c r="E80" s="111"/>
      <c r="F80" s="111"/>
      <c r="G80" s="111"/>
      <c r="H80" s="111"/>
      <c r="I80" s="111"/>
      <c r="J80" s="111"/>
      <c r="K80" s="111"/>
      <c r="L80" s="111"/>
      <c r="M80" s="22"/>
    </row>
    <row r="81" spans="1:22" s="5" customFormat="1" ht="10.5">
      <c r="A81" s="4"/>
      <c r="B81" s="20"/>
      <c r="C81" s="148" t="s">
        <v>42</v>
      </c>
      <c r="D81" s="19"/>
      <c r="E81" s="19"/>
      <c r="F81" s="19"/>
      <c r="G81" s="19"/>
      <c r="H81" s="19"/>
      <c r="I81" s="19"/>
      <c r="J81" s="19"/>
      <c r="K81" s="21"/>
      <c r="L81" s="21"/>
      <c r="M81" s="22"/>
    </row>
    <row r="82" spans="1:22" s="5" customFormat="1" ht="10.5">
      <c r="A82" s="4"/>
      <c r="B82" s="20"/>
      <c r="C82" s="149" t="s">
        <v>43</v>
      </c>
      <c r="D82" s="149"/>
      <c r="E82" s="149" t="s">
        <v>44</v>
      </c>
      <c r="G82" s="149"/>
      <c r="H82" s="150"/>
      <c r="I82" s="150"/>
      <c r="J82" s="150" t="s">
        <v>45</v>
      </c>
      <c r="K82" s="150" t="s">
        <v>46</v>
      </c>
      <c r="L82" s="150" t="s">
        <v>47</v>
      </c>
      <c r="M82" s="22"/>
    </row>
    <row r="83" spans="1:22" s="5" customFormat="1">
      <c r="A83" s="4"/>
      <c r="B83" s="20"/>
      <c r="C83" s="151" t="s">
        <v>48</v>
      </c>
      <c r="D83" s="47"/>
      <c r="E83" s="152" t="s">
        <v>49</v>
      </c>
      <c r="F83" s="47"/>
      <c r="G83" s="153"/>
      <c r="H83" s="47"/>
      <c r="I83" s="154"/>
      <c r="J83" s="154">
        <v>0.26190000000000002</v>
      </c>
      <c r="K83" s="154">
        <v>0.31</v>
      </c>
      <c r="L83" s="360">
        <v>0.2334</v>
      </c>
      <c r="M83" s="22"/>
    </row>
    <row r="84" spans="1:22" s="5" customFormat="1">
      <c r="A84" s="4"/>
      <c r="B84" s="20"/>
      <c r="C84" s="147" t="s">
        <v>50</v>
      </c>
      <c r="E84" s="155" t="s">
        <v>51</v>
      </c>
      <c r="G84" s="156"/>
      <c r="I84" s="157"/>
      <c r="J84" s="157">
        <v>0.1772</v>
      </c>
      <c r="K84" s="157">
        <v>0.20492866407263294</v>
      </c>
      <c r="L84" s="361">
        <v>0.1411</v>
      </c>
      <c r="M84" s="22"/>
    </row>
    <row r="85" spans="1:22" s="5" customFormat="1">
      <c r="A85" s="4"/>
      <c r="B85" s="20"/>
      <c r="C85" s="147" t="s">
        <v>52</v>
      </c>
      <c r="E85" s="155" t="s">
        <v>53</v>
      </c>
      <c r="G85" s="156"/>
      <c r="I85" s="157"/>
      <c r="J85" s="157">
        <v>0.15920000000000001</v>
      </c>
      <c r="K85" s="157">
        <v>0.17120622568093385</v>
      </c>
      <c r="L85" s="361">
        <v>9.2299999999999993E-2</v>
      </c>
      <c r="M85" s="22"/>
    </row>
    <row r="86" spans="1:22" s="5" customFormat="1">
      <c r="A86" s="4"/>
      <c r="B86" s="20"/>
      <c r="C86" s="19"/>
      <c r="D86" s="19"/>
      <c r="E86" s="19"/>
      <c r="F86" s="19"/>
      <c r="G86" s="19"/>
      <c r="H86" s="19"/>
      <c r="I86" s="19"/>
      <c r="J86" s="19"/>
      <c r="K86" s="21"/>
      <c r="L86" s="21"/>
      <c r="M86" s="22"/>
    </row>
    <row r="87" spans="1:22" s="5" customFormat="1" ht="10.5">
      <c r="A87" s="4"/>
      <c r="B87" s="20"/>
      <c r="C87" s="752" t="s">
        <v>54</v>
      </c>
      <c r="D87" s="752"/>
      <c r="E87" s="752"/>
      <c r="F87" s="752"/>
      <c r="G87" s="752"/>
      <c r="H87" s="752"/>
      <c r="I87" s="752"/>
      <c r="J87" s="752"/>
      <c r="K87" s="752"/>
      <c r="L87" s="752"/>
      <c r="M87" s="22"/>
    </row>
    <row r="88" spans="1:22" s="5" customFormat="1" ht="10.5">
      <c r="A88" s="4"/>
      <c r="B88" s="20"/>
      <c r="C88" s="149" t="s">
        <v>43</v>
      </c>
      <c r="D88" s="149"/>
      <c r="E88" s="149"/>
      <c r="F88" s="137" t="s">
        <v>47</v>
      </c>
      <c r="G88" s="111"/>
      <c r="H88" s="111"/>
      <c r="I88" s="111"/>
      <c r="J88" s="19"/>
      <c r="K88" s="19"/>
      <c r="M88" s="22"/>
    </row>
    <row r="89" spans="1:22" s="5" customFormat="1">
      <c r="A89" s="4"/>
      <c r="B89" s="20"/>
      <c r="C89" s="151" t="s">
        <v>55</v>
      </c>
      <c r="D89" s="47"/>
      <c r="E89" s="151"/>
      <c r="F89" s="519">
        <v>13423.657343750001</v>
      </c>
      <c r="G89" s="517"/>
      <c r="H89" s="111"/>
      <c r="I89" s="518"/>
      <c r="J89" s="19"/>
      <c r="K89" s="19"/>
      <c r="M89" s="22"/>
    </row>
    <row r="90" spans="1:22" s="5" customFormat="1">
      <c r="A90" s="4"/>
      <c r="B90" s="20"/>
      <c r="C90" s="147" t="s">
        <v>56</v>
      </c>
      <c r="E90" s="147"/>
      <c r="F90" s="520">
        <v>209.74464599609377</v>
      </c>
      <c r="G90" s="517"/>
      <c r="H90" s="111"/>
      <c r="I90" s="518"/>
      <c r="J90" s="19"/>
      <c r="K90" s="19"/>
      <c r="M90" s="22"/>
    </row>
    <row r="91" spans="1:22" s="5" customFormat="1">
      <c r="A91" s="4"/>
      <c r="B91" s="20"/>
      <c r="C91" s="19" t="s">
        <v>57</v>
      </c>
      <c r="D91" s="19"/>
      <c r="E91" s="19"/>
      <c r="F91" s="111">
        <v>33</v>
      </c>
      <c r="G91" s="111"/>
      <c r="H91" s="111"/>
      <c r="I91" s="111"/>
      <c r="J91" s="19"/>
      <c r="K91" s="19"/>
      <c r="L91" s="19"/>
      <c r="M91" s="22"/>
    </row>
    <row r="92" spans="1:22" s="5" customFormat="1">
      <c r="A92" s="4"/>
      <c r="B92" s="20"/>
      <c r="C92" s="19"/>
      <c r="D92" s="19"/>
      <c r="E92" s="19"/>
      <c r="F92" s="19"/>
      <c r="H92" s="19"/>
      <c r="I92" s="19"/>
      <c r="J92" s="19"/>
      <c r="K92" s="19"/>
      <c r="L92" s="19"/>
      <c r="M92" s="22"/>
    </row>
    <row r="93" spans="1:22" s="5" customFormat="1">
      <c r="A93" s="4"/>
      <c r="B93" s="20"/>
      <c r="C93" s="19"/>
      <c r="D93" s="19"/>
      <c r="E93" s="19"/>
      <c r="F93" s="19"/>
      <c r="G93" s="19"/>
      <c r="H93" s="19"/>
      <c r="I93" s="19"/>
      <c r="J93" s="19"/>
      <c r="K93" s="19"/>
      <c r="L93" s="19"/>
      <c r="M93" s="22"/>
    </row>
    <row r="94" spans="1:22" s="55" customFormat="1" ht="18.75" customHeight="1">
      <c r="A94" s="4"/>
      <c r="B94" s="51"/>
      <c r="C94" s="49" t="s">
        <v>58</v>
      </c>
      <c r="D94" s="52"/>
      <c r="E94" s="52"/>
      <c r="F94" s="52"/>
      <c r="G94" s="53"/>
      <c r="H94" s="53"/>
      <c r="I94" s="53"/>
      <c r="J94" s="53"/>
      <c r="K94" s="53"/>
      <c r="L94" s="53"/>
      <c r="M94" s="54"/>
      <c r="O94" s="5"/>
      <c r="P94" s="5"/>
      <c r="Q94" s="5"/>
      <c r="R94" s="5"/>
      <c r="S94" s="5"/>
      <c r="T94" s="5"/>
      <c r="U94" s="5"/>
      <c r="V94" s="5"/>
    </row>
    <row r="95" spans="1:22" s="5" customFormat="1">
      <c r="A95" s="4"/>
      <c r="B95" s="20"/>
      <c r="C95" s="19"/>
      <c r="D95" s="19"/>
      <c r="E95" s="19"/>
      <c r="F95" s="19"/>
      <c r="G95" s="19"/>
      <c r="H95" s="19"/>
      <c r="I95" s="19"/>
      <c r="J95" s="19"/>
      <c r="K95" s="19"/>
      <c r="L95" s="19"/>
      <c r="M95" s="22"/>
    </row>
    <row r="96" spans="1:22" s="5" customFormat="1">
      <c r="A96" s="4"/>
      <c r="B96" s="20"/>
      <c r="C96" s="19"/>
      <c r="D96" s="19"/>
      <c r="E96" s="19"/>
      <c r="F96" s="19"/>
      <c r="G96" s="19"/>
      <c r="H96" s="19"/>
      <c r="I96" s="19"/>
      <c r="J96" s="19"/>
      <c r="K96" s="19"/>
      <c r="L96" s="19"/>
      <c r="M96" s="22"/>
    </row>
    <row r="97" spans="1:13" s="5" customFormat="1">
      <c r="A97" s="4"/>
      <c r="B97" s="20"/>
      <c r="C97" s="752" t="s">
        <v>59</v>
      </c>
      <c r="D97" s="752"/>
      <c r="E97" s="752"/>
      <c r="F97" s="752"/>
      <c r="G97" s="752"/>
      <c r="H97" s="752"/>
      <c r="I97" s="752"/>
      <c r="J97" s="752"/>
      <c r="K97" s="752"/>
      <c r="L97" s="752"/>
      <c r="M97" s="22"/>
    </row>
    <row r="98" spans="1:13" s="5" customFormat="1">
      <c r="A98" s="4"/>
      <c r="B98" s="20"/>
      <c r="C98" s="753"/>
      <c r="D98" s="753"/>
      <c r="E98" s="753"/>
      <c r="F98" s="753"/>
      <c r="G98" s="753"/>
      <c r="H98" s="753"/>
      <c r="I98" s="753"/>
      <c r="J98" s="753"/>
      <c r="K98" s="753"/>
      <c r="L98" s="753"/>
      <c r="M98" s="22"/>
    </row>
    <row r="99" spans="1:13" s="5" customFormat="1" ht="10.5">
      <c r="A99" s="4"/>
      <c r="B99" s="20"/>
      <c r="C99" s="124" t="s">
        <v>35</v>
      </c>
      <c r="D99" s="117"/>
      <c r="E99" s="117" t="s">
        <v>60</v>
      </c>
      <c r="F99" s="125"/>
      <c r="G99" s="125"/>
      <c r="H99" s="125"/>
      <c r="I99" s="125"/>
      <c r="J99" s="125"/>
      <c r="K99" s="125"/>
      <c r="L99" s="125"/>
      <c r="M99" s="22"/>
    </row>
    <row r="100" spans="1:13" s="5" customFormat="1">
      <c r="A100" s="4"/>
      <c r="B100" s="20"/>
      <c r="C100" s="590" t="s">
        <v>21</v>
      </c>
      <c r="D100" s="120"/>
      <c r="E100" s="130" t="s">
        <v>61</v>
      </c>
      <c r="F100" s="120"/>
      <c r="G100" s="133"/>
      <c r="H100" s="134"/>
      <c r="I100" s="134"/>
      <c r="J100" s="134"/>
      <c r="K100" s="134"/>
      <c r="L100" s="134"/>
      <c r="M100" s="22"/>
    </row>
    <row r="101" spans="1:13" s="5" customFormat="1">
      <c r="A101" s="4"/>
      <c r="B101" s="20"/>
      <c r="C101" s="591" t="s">
        <v>22</v>
      </c>
      <c r="D101" s="122"/>
      <c r="E101" s="128" t="s">
        <v>62</v>
      </c>
      <c r="F101" s="122"/>
      <c r="G101" s="136"/>
      <c r="H101" s="111"/>
      <c r="I101" s="111"/>
      <c r="J101" s="111"/>
      <c r="K101" s="111"/>
      <c r="L101" s="111"/>
      <c r="M101" s="22"/>
    </row>
    <row r="102" spans="1:13" s="5" customFormat="1">
      <c r="A102" s="4"/>
      <c r="B102" s="20"/>
      <c r="C102" s="591" t="s">
        <v>23</v>
      </c>
      <c r="D102" s="122"/>
      <c r="E102" s="128" t="s">
        <v>61</v>
      </c>
      <c r="F102" s="122"/>
      <c r="G102" s="136"/>
      <c r="H102" s="111"/>
      <c r="I102" s="111"/>
      <c r="J102" s="111"/>
      <c r="K102" s="111"/>
      <c r="L102" s="111"/>
      <c r="M102" s="22"/>
    </row>
    <row r="103" spans="1:13" s="5" customFormat="1">
      <c r="A103" s="4"/>
      <c r="B103" s="20"/>
      <c r="C103" s="111"/>
      <c r="D103" s="111"/>
      <c r="E103" s="111"/>
      <c r="F103" s="111"/>
      <c r="G103" s="111"/>
      <c r="H103" s="111"/>
      <c r="I103" s="111"/>
      <c r="J103" s="111"/>
      <c r="K103" s="111"/>
      <c r="L103" s="111"/>
      <c r="M103" s="22"/>
    </row>
    <row r="104" spans="1:13" s="5" customFormat="1">
      <c r="A104" s="4"/>
      <c r="B104" s="20"/>
      <c r="C104" s="752" t="s">
        <v>63</v>
      </c>
      <c r="D104" s="752"/>
      <c r="E104" s="752"/>
      <c r="F104" s="752"/>
      <c r="G104" s="752"/>
      <c r="H104" s="752"/>
      <c r="I104" s="752"/>
      <c r="J104" s="752"/>
      <c r="K104" s="752"/>
      <c r="L104" s="752"/>
      <c r="M104" s="22"/>
    </row>
    <row r="105" spans="1:13" s="5" customFormat="1">
      <c r="A105" s="4"/>
      <c r="B105" s="20"/>
      <c r="C105" s="753"/>
      <c r="D105" s="753"/>
      <c r="E105" s="753"/>
      <c r="F105" s="753"/>
      <c r="G105" s="753"/>
      <c r="H105" s="753"/>
      <c r="I105" s="753"/>
      <c r="J105" s="753"/>
      <c r="K105" s="753"/>
      <c r="L105" s="753"/>
      <c r="M105" s="22"/>
    </row>
    <row r="106" spans="1:13" s="5" customFormat="1">
      <c r="A106" s="4"/>
      <c r="B106" s="20"/>
      <c r="C106" s="756" t="s">
        <v>64</v>
      </c>
      <c r="D106" s="756"/>
      <c r="E106" s="111"/>
      <c r="F106" s="111"/>
      <c r="G106" s="111"/>
      <c r="H106" s="111"/>
      <c r="I106" s="111"/>
      <c r="J106" s="111"/>
      <c r="K106" s="111"/>
      <c r="L106" s="111"/>
      <c r="M106" s="22"/>
    </row>
    <row r="107" spans="1:13" s="5" customFormat="1">
      <c r="A107" s="4"/>
      <c r="B107" s="20"/>
      <c r="C107" s="19"/>
      <c r="D107" s="19"/>
      <c r="E107" s="19"/>
      <c r="F107" s="19"/>
      <c r="G107" s="19"/>
      <c r="H107" s="19"/>
      <c r="I107" s="19"/>
      <c r="J107" s="19"/>
      <c r="K107" s="19"/>
      <c r="L107" s="19"/>
      <c r="M107" s="22"/>
    </row>
    <row r="108" spans="1:13" s="5" customFormat="1" ht="11.25" customHeight="1">
      <c r="A108" s="4"/>
      <c r="B108" s="20"/>
      <c r="C108" s="19"/>
      <c r="D108" s="19"/>
      <c r="E108" s="19"/>
      <c r="F108" s="19"/>
      <c r="G108" s="19"/>
      <c r="H108" s="19"/>
      <c r="I108" s="19"/>
      <c r="J108" s="19"/>
      <c r="K108" s="19"/>
      <c r="L108" s="19"/>
      <c r="M108" s="22"/>
    </row>
    <row r="109" spans="1:13" s="55" customFormat="1" ht="18.75" customHeight="1">
      <c r="A109" s="4"/>
      <c r="B109" s="51"/>
      <c r="C109" s="49" t="s">
        <v>65</v>
      </c>
      <c r="D109" s="52"/>
      <c r="E109" s="52"/>
      <c r="F109" s="52"/>
      <c r="G109" s="53"/>
      <c r="H109" s="53"/>
      <c r="I109" s="53"/>
      <c r="J109" s="53"/>
      <c r="K109" s="53"/>
      <c r="L109" s="53"/>
      <c r="M109" s="54"/>
    </row>
    <row r="110" spans="1:13" s="5" customFormat="1">
      <c r="A110" s="4"/>
      <c r="B110" s="20"/>
      <c r="C110" s="19"/>
      <c r="D110" s="19"/>
      <c r="E110" s="19"/>
      <c r="F110" s="19"/>
      <c r="G110" s="19"/>
      <c r="H110" s="19"/>
      <c r="I110" s="19"/>
      <c r="J110" s="19"/>
      <c r="K110" s="19"/>
      <c r="L110" s="19"/>
      <c r="M110" s="22"/>
    </row>
    <row r="111" spans="1:13" s="5" customFormat="1">
      <c r="A111" s="4"/>
      <c r="B111" s="20"/>
      <c r="C111" s="19"/>
      <c r="D111" s="19"/>
      <c r="E111" s="19"/>
      <c r="F111" s="19"/>
      <c r="G111" s="19"/>
      <c r="H111" s="19"/>
      <c r="I111" s="19"/>
      <c r="J111" s="19"/>
      <c r="K111" s="19"/>
      <c r="L111" s="19"/>
      <c r="M111" s="22"/>
    </row>
    <row r="112" spans="1:13" s="5" customFormat="1" ht="10.5">
      <c r="A112" s="4"/>
      <c r="B112" s="20"/>
      <c r="C112" s="101" t="s">
        <v>66</v>
      </c>
      <c r="D112" s="111"/>
      <c r="E112" s="111"/>
      <c r="F112" s="111"/>
      <c r="G112" s="111"/>
      <c r="H112" s="111"/>
      <c r="I112" s="111"/>
      <c r="J112" s="111"/>
      <c r="K112" s="111"/>
      <c r="L112" s="111"/>
      <c r="M112" s="22"/>
    </row>
    <row r="113" spans="1:13" s="5" customFormat="1" ht="10.5">
      <c r="A113" s="4"/>
      <c r="B113" s="20"/>
      <c r="C113" s="117" t="s">
        <v>36</v>
      </c>
      <c r="D113" s="137"/>
      <c r="E113" s="137"/>
      <c r="F113" s="137" t="s">
        <v>21</v>
      </c>
      <c r="G113" s="137"/>
      <c r="H113" s="137" t="s">
        <v>22</v>
      </c>
      <c r="I113" s="137"/>
      <c r="J113" s="137" t="s">
        <v>23</v>
      </c>
      <c r="K113" s="137"/>
      <c r="L113" s="137" t="s">
        <v>24</v>
      </c>
      <c r="M113" s="22"/>
    </row>
    <row r="114" spans="1:13" s="5" customFormat="1">
      <c r="A114" s="4"/>
      <c r="B114" s="20"/>
      <c r="C114" s="138" t="s">
        <v>19</v>
      </c>
      <c r="D114" s="139"/>
      <c r="E114" s="140"/>
      <c r="F114" s="362">
        <v>2644.22</v>
      </c>
      <c r="G114" s="363"/>
      <c r="H114" s="362">
        <v>708</v>
      </c>
      <c r="I114" s="363"/>
      <c r="J114" s="362">
        <v>169</v>
      </c>
      <c r="K114" s="363"/>
      <c r="L114" s="362">
        <v>3521.22</v>
      </c>
      <c r="M114" s="22"/>
    </row>
    <row r="115" spans="1:13" s="5" customFormat="1">
      <c r="A115" s="4"/>
      <c r="B115" s="20"/>
      <c r="C115" s="141" t="s">
        <v>20</v>
      </c>
      <c r="D115" s="4"/>
      <c r="F115" s="364">
        <v>1696.7260000000001</v>
      </c>
      <c r="G115" s="364"/>
      <c r="H115" s="364">
        <v>1021.2350000000013</v>
      </c>
      <c r="I115" s="364"/>
      <c r="J115" s="364">
        <v>229.71199999999993</v>
      </c>
      <c r="K115" s="365"/>
      <c r="L115" s="364">
        <v>2947.6730000000011</v>
      </c>
      <c r="M115" s="22"/>
    </row>
    <row r="116" spans="1:13" s="5" customFormat="1" ht="10.5" thickBot="1">
      <c r="A116" s="4"/>
      <c r="B116" s="20"/>
      <c r="C116" s="142" t="s">
        <v>67</v>
      </c>
      <c r="D116" s="143"/>
      <c r="E116" s="142"/>
      <c r="F116" s="366">
        <v>4340.9459999999999</v>
      </c>
      <c r="G116" s="367"/>
      <c r="H116" s="367">
        <v>1729.2350000000013</v>
      </c>
      <c r="I116" s="367"/>
      <c r="J116" s="367">
        <v>398.71199999999993</v>
      </c>
      <c r="K116" s="368"/>
      <c r="L116" s="367">
        <v>6468.8930000000009</v>
      </c>
      <c r="M116" s="22"/>
    </row>
    <row r="117" spans="1:13" s="5" customFormat="1" ht="10.5" thickTop="1">
      <c r="A117" s="4"/>
      <c r="B117" s="20"/>
      <c r="C117" s="109"/>
      <c r="D117" s="111"/>
      <c r="E117" s="111"/>
      <c r="F117" s="111"/>
      <c r="G117" s="111"/>
      <c r="H117" s="111"/>
      <c r="I117" s="111"/>
      <c r="J117" s="111"/>
      <c r="K117" s="144"/>
      <c r="L117" s="144"/>
      <c r="M117" s="22"/>
    </row>
    <row r="118" spans="1:13" s="5" customFormat="1">
      <c r="A118" s="4"/>
      <c r="B118" s="20"/>
      <c r="C118" s="19"/>
      <c r="D118" s="19"/>
      <c r="E118" s="19"/>
      <c r="F118" s="111"/>
      <c r="G118" s="111"/>
      <c r="H118" s="111"/>
      <c r="I118" s="111"/>
      <c r="J118" s="111"/>
      <c r="K118" s="144"/>
      <c r="L118" s="144"/>
      <c r="M118" s="22"/>
    </row>
    <row r="119" spans="1:13" s="5" customFormat="1" ht="10.5">
      <c r="A119" s="4"/>
      <c r="B119" s="20"/>
      <c r="C119" s="101" t="s">
        <v>68</v>
      </c>
      <c r="D119" s="111"/>
      <c r="E119" s="111"/>
      <c r="F119" s="111"/>
      <c r="G119" s="111"/>
      <c r="H119" s="111"/>
      <c r="I119" s="111"/>
      <c r="J119" s="111"/>
      <c r="K119" s="111"/>
      <c r="L119" s="111"/>
      <c r="M119" s="22"/>
    </row>
    <row r="120" spans="1:13" s="5" customFormat="1" ht="10.5">
      <c r="A120" s="4"/>
      <c r="B120" s="20"/>
      <c r="C120" s="117" t="s">
        <v>36</v>
      </c>
      <c r="D120" s="137"/>
      <c r="E120" s="137"/>
      <c r="F120" s="137" t="s">
        <v>21</v>
      </c>
      <c r="G120" s="137"/>
      <c r="H120" s="137" t="s">
        <v>22</v>
      </c>
      <c r="I120" s="137"/>
      <c r="J120" s="137" t="s">
        <v>23</v>
      </c>
      <c r="K120" s="137"/>
      <c r="L120" s="137" t="s">
        <v>69</v>
      </c>
      <c r="M120" s="22"/>
    </row>
    <row r="121" spans="1:13" s="5" customFormat="1">
      <c r="A121" s="4"/>
      <c r="B121" s="20"/>
      <c r="C121" s="138" t="s">
        <v>19</v>
      </c>
      <c r="D121" s="139"/>
      <c r="E121" s="140"/>
      <c r="F121" s="362">
        <f>F114/(F25+I25)</f>
        <v>36.725277777777777</v>
      </c>
      <c r="G121" s="363"/>
      <c r="H121" s="362">
        <f>H114/(F26+I26)</f>
        <v>7.1515151515151514</v>
      </c>
      <c r="I121" s="363"/>
      <c r="J121" s="362">
        <f>J114/(F27+I27)</f>
        <v>28.166666666666668</v>
      </c>
      <c r="K121" s="363"/>
      <c r="L121" s="362">
        <f>L114/(F28+I28)</f>
        <v>19.893898305084743</v>
      </c>
      <c r="M121" s="22"/>
    </row>
    <row r="122" spans="1:13" s="5" customFormat="1">
      <c r="A122" s="4"/>
      <c r="B122" s="20"/>
      <c r="C122" s="141" t="s">
        <v>20</v>
      </c>
      <c r="D122" s="4"/>
      <c r="F122" s="364">
        <f>F115/(G25+J25)</f>
        <v>23.565638888888891</v>
      </c>
      <c r="G122" s="364"/>
      <c r="H122" s="364">
        <f>H115/(G26+J26)</f>
        <v>10.012107843137267</v>
      </c>
      <c r="I122" s="364"/>
      <c r="J122" s="364">
        <f>J115/(G27+J27)</f>
        <v>25.523555555555546</v>
      </c>
      <c r="K122" s="365"/>
      <c r="L122" s="364">
        <f>L115/(G28+J28)</f>
        <v>16.107502732240444</v>
      </c>
      <c r="M122" s="22"/>
    </row>
    <row r="123" spans="1:13" s="5" customFormat="1" ht="10.5" thickBot="1">
      <c r="A123" s="4"/>
      <c r="B123" s="20"/>
      <c r="C123" s="142" t="s">
        <v>69</v>
      </c>
      <c r="D123" s="143"/>
      <c r="E123" s="142"/>
      <c r="F123" s="366">
        <f>F116/L25</f>
        <v>30.145458333333334</v>
      </c>
      <c r="G123" s="367"/>
      <c r="H123" s="367">
        <f>H116/L26</f>
        <v>8.6031592039801055</v>
      </c>
      <c r="I123" s="367"/>
      <c r="J123" s="367">
        <f>J116/L27</f>
        <v>26.580799999999996</v>
      </c>
      <c r="K123" s="368"/>
      <c r="L123" s="367">
        <f>L116/L28</f>
        <v>17.969147222222226</v>
      </c>
      <c r="M123" s="22"/>
    </row>
    <row r="124" spans="1:13" s="5" customFormat="1" ht="10.5" thickTop="1">
      <c r="A124" s="4"/>
      <c r="B124" s="20"/>
      <c r="C124" s="109"/>
      <c r="D124" s="111"/>
      <c r="E124" s="111"/>
      <c r="F124" s="111"/>
      <c r="G124" s="111"/>
      <c r="H124" s="111"/>
      <c r="I124" s="111"/>
      <c r="J124" s="111"/>
      <c r="K124" s="144"/>
      <c r="L124" s="144"/>
      <c r="M124" s="22"/>
    </row>
    <row r="125" spans="1:13" s="5" customFormat="1">
      <c r="A125" s="4"/>
      <c r="B125" s="20"/>
      <c r="C125" s="109"/>
      <c r="D125" s="111"/>
      <c r="E125" s="111"/>
      <c r="F125" s="111"/>
      <c r="G125" s="111"/>
      <c r="H125" s="111"/>
      <c r="I125" s="111"/>
      <c r="J125" s="111"/>
      <c r="K125" s="144"/>
      <c r="L125" s="144"/>
      <c r="M125" s="22"/>
    </row>
    <row r="126" spans="1:13" s="5" customFormat="1" ht="10.5">
      <c r="A126" s="4"/>
      <c r="B126" s="20"/>
      <c r="C126" s="101" t="s">
        <v>70</v>
      </c>
      <c r="D126" s="111"/>
      <c r="E126" s="111"/>
      <c r="F126" s="111"/>
      <c r="G126" s="111"/>
      <c r="H126" s="111"/>
      <c r="I126" s="111"/>
      <c r="J126" s="111"/>
      <c r="K126" s="111"/>
      <c r="L126" s="111"/>
      <c r="M126" s="22"/>
    </row>
    <row r="127" spans="1:13" s="5" customFormat="1" ht="10.5">
      <c r="A127" s="4"/>
      <c r="B127" s="20"/>
      <c r="C127" s="117" t="s">
        <v>71</v>
      </c>
      <c r="D127" s="137"/>
      <c r="E127" s="137"/>
      <c r="F127" s="137" t="s">
        <v>21</v>
      </c>
      <c r="G127" s="137"/>
      <c r="H127" s="137" t="s">
        <v>22</v>
      </c>
      <c r="I127" s="137"/>
      <c r="J127" s="137" t="s">
        <v>23</v>
      </c>
      <c r="K127" s="137"/>
      <c r="L127" s="137" t="s">
        <v>69</v>
      </c>
      <c r="M127" s="22"/>
    </row>
    <row r="128" spans="1:13" s="5" customFormat="1">
      <c r="A128" s="4"/>
      <c r="B128" s="20"/>
      <c r="C128" s="138" t="s">
        <v>72</v>
      </c>
      <c r="D128" s="139"/>
      <c r="E128" s="140"/>
      <c r="F128" s="362">
        <v>188</v>
      </c>
      <c r="G128" s="363"/>
      <c r="H128" s="362">
        <v>318</v>
      </c>
      <c r="I128" s="363"/>
      <c r="J128" s="362">
        <v>18</v>
      </c>
      <c r="K128" s="363"/>
      <c r="L128" s="362">
        <v>1.4596100278551531</v>
      </c>
      <c r="M128" s="22"/>
    </row>
    <row r="129" spans="1:13" s="5" customFormat="1">
      <c r="A129" s="4"/>
      <c r="B129" s="20"/>
      <c r="C129" s="141" t="s">
        <v>73</v>
      </c>
      <c r="D129" s="4"/>
      <c r="E129" s="4"/>
      <c r="F129" s="364">
        <v>4153</v>
      </c>
      <c r="G129" s="364"/>
      <c r="H129" s="364">
        <v>1412</v>
      </c>
      <c r="I129" s="364"/>
      <c r="J129" s="364">
        <v>381</v>
      </c>
      <c r="K129" s="365"/>
      <c r="L129" s="364">
        <v>16.562674094707521</v>
      </c>
      <c r="M129" s="22"/>
    </row>
    <row r="130" spans="1:13" s="5" customFormat="1">
      <c r="A130" s="4"/>
      <c r="B130" s="20"/>
      <c r="C130" s="109"/>
      <c r="D130" s="111"/>
      <c r="E130" s="111"/>
      <c r="F130" s="111"/>
      <c r="G130" s="111"/>
      <c r="H130" s="111"/>
      <c r="I130" s="111"/>
      <c r="J130" s="111"/>
      <c r="K130" s="144"/>
      <c r="L130" s="144"/>
      <c r="M130" s="22"/>
    </row>
    <row r="131" spans="1:13" s="5" customFormat="1">
      <c r="A131" s="4"/>
      <c r="B131" s="20"/>
      <c r="C131" s="109"/>
      <c r="D131" s="111"/>
      <c r="E131" s="111"/>
      <c r="F131" s="111"/>
      <c r="G131" s="111"/>
      <c r="H131" s="111"/>
      <c r="I131" s="111"/>
      <c r="J131" s="111"/>
      <c r="K131" s="144"/>
      <c r="L131" s="144"/>
      <c r="M131" s="22"/>
    </row>
    <row r="132" spans="1:13" s="5" customFormat="1" ht="10.5">
      <c r="A132" s="4"/>
      <c r="B132" s="20"/>
      <c r="C132" s="752" t="s">
        <v>74</v>
      </c>
      <c r="D132" s="752"/>
      <c r="E132" s="752"/>
      <c r="F132" s="752"/>
      <c r="G132" s="752"/>
      <c r="H132" s="752"/>
      <c r="I132" s="752"/>
      <c r="J132" s="752"/>
      <c r="K132" s="752"/>
      <c r="L132" s="752"/>
      <c r="M132" s="22"/>
    </row>
    <row r="133" spans="1:13" s="5" customFormat="1" ht="10.5">
      <c r="A133" s="4"/>
      <c r="B133" s="20"/>
      <c r="C133" s="149" t="s">
        <v>43</v>
      </c>
      <c r="D133" s="149"/>
      <c r="E133" s="149"/>
      <c r="F133" s="137" t="s">
        <v>21</v>
      </c>
      <c r="G133" s="137"/>
      <c r="H133" s="137" t="s">
        <v>22</v>
      </c>
      <c r="I133" s="137"/>
      <c r="J133" s="137" t="s">
        <v>23</v>
      </c>
      <c r="K133" s="137"/>
      <c r="L133" s="137" t="s">
        <v>24</v>
      </c>
      <c r="M133" s="22"/>
    </row>
    <row r="134" spans="1:13" s="5" customFormat="1">
      <c r="A134" s="4"/>
      <c r="B134" s="20"/>
      <c r="C134" s="151" t="s">
        <v>75</v>
      </c>
      <c r="D134" s="47"/>
      <c r="E134" s="151"/>
      <c r="F134" s="521">
        <v>230121</v>
      </c>
      <c r="G134" s="385"/>
      <c r="H134" s="521">
        <v>222838</v>
      </c>
      <c r="I134" s="385"/>
      <c r="J134" s="521">
        <v>31716.11</v>
      </c>
      <c r="K134" s="385"/>
      <c r="L134" s="521">
        <v>484675.11</v>
      </c>
      <c r="M134" s="22"/>
    </row>
    <row r="135" spans="1:13" s="5" customFormat="1">
      <c r="A135" s="4"/>
      <c r="B135" s="20"/>
      <c r="C135" s="19" t="s">
        <v>76</v>
      </c>
      <c r="D135" s="19"/>
      <c r="E135" s="19"/>
      <c r="F135" s="386">
        <v>1554.8716216216217</v>
      </c>
      <c r="G135" s="386"/>
      <c r="H135" s="386">
        <v>1071.3365384615386</v>
      </c>
      <c r="I135" s="386"/>
      <c r="J135" s="386">
        <v>1982.256875</v>
      </c>
      <c r="K135" s="387"/>
      <c r="L135" s="386">
        <v>1306.4019137466307</v>
      </c>
      <c r="M135" s="22"/>
    </row>
    <row r="136" spans="1:13" s="5" customFormat="1">
      <c r="A136" s="4"/>
      <c r="B136" s="20"/>
      <c r="C136" s="19"/>
      <c r="D136" s="19" t="s">
        <v>77</v>
      </c>
      <c r="E136" s="19"/>
      <c r="F136" s="19">
        <v>148</v>
      </c>
      <c r="G136" s="19"/>
      <c r="H136" s="19">
        <v>208</v>
      </c>
      <c r="I136" s="19"/>
      <c r="J136" s="19">
        <v>16</v>
      </c>
      <c r="K136" s="111"/>
      <c r="L136" s="19">
        <v>371</v>
      </c>
      <c r="M136" s="22"/>
    </row>
    <row r="137" spans="1:13" s="5" customFormat="1">
      <c r="A137" s="4"/>
      <c r="B137" s="20"/>
      <c r="C137" s="19"/>
      <c r="D137" s="19"/>
      <c r="E137" s="19"/>
      <c r="F137" s="19"/>
      <c r="G137" s="19"/>
      <c r="H137" s="19"/>
      <c r="I137" s="19"/>
      <c r="J137" s="19"/>
      <c r="K137" s="111"/>
      <c r="L137" s="19"/>
      <c r="M137" s="22"/>
    </row>
    <row r="138" spans="1:13" s="5" customFormat="1">
      <c r="A138" s="4"/>
      <c r="B138" s="20"/>
      <c r="C138" s="19"/>
      <c r="D138" s="19"/>
      <c r="E138" s="19"/>
      <c r="F138" s="19"/>
      <c r="G138" s="19"/>
      <c r="H138" s="19"/>
      <c r="I138" s="19"/>
      <c r="J138" s="19"/>
      <c r="K138" s="21"/>
      <c r="L138" s="21"/>
      <c r="M138" s="22"/>
    </row>
    <row r="139" spans="1:13" s="55" customFormat="1" ht="18.75" customHeight="1">
      <c r="A139" s="4"/>
      <c r="B139" s="51"/>
      <c r="C139" s="49" t="s">
        <v>78</v>
      </c>
      <c r="D139" s="52"/>
      <c r="E139" s="52"/>
      <c r="F139" s="52"/>
      <c r="G139" s="53"/>
      <c r="H139" s="53"/>
      <c r="I139" s="53"/>
      <c r="J139" s="53"/>
      <c r="K139" s="53"/>
      <c r="L139" s="53"/>
      <c r="M139" s="54"/>
    </row>
    <row r="140" spans="1:13" s="5" customFormat="1">
      <c r="A140" s="4"/>
      <c r="B140" s="20"/>
      <c r="C140" s="19"/>
      <c r="D140" s="19"/>
      <c r="E140" s="19"/>
      <c r="F140" s="19"/>
      <c r="G140" s="19"/>
      <c r="H140" s="19"/>
      <c r="I140" s="19"/>
      <c r="J140" s="19"/>
      <c r="K140" s="19"/>
      <c r="L140" s="19"/>
      <c r="M140" s="22"/>
    </row>
    <row r="141" spans="1:13" s="5" customFormat="1">
      <c r="A141" s="4"/>
      <c r="B141" s="20"/>
      <c r="C141" s="19"/>
      <c r="D141" s="19"/>
      <c r="E141" s="19"/>
      <c r="F141" s="19"/>
      <c r="G141" s="19"/>
      <c r="H141" s="19"/>
      <c r="I141" s="19"/>
      <c r="J141" s="19"/>
      <c r="K141" s="19"/>
      <c r="L141" s="19"/>
      <c r="M141" s="22"/>
    </row>
    <row r="142" spans="1:13" s="5" customFormat="1">
      <c r="A142" s="4"/>
      <c r="B142" s="20"/>
      <c r="C142" s="753" t="s">
        <v>79</v>
      </c>
      <c r="D142" s="753"/>
      <c r="E142" s="753"/>
      <c r="F142" s="753"/>
      <c r="G142" s="753"/>
      <c r="H142" s="753"/>
      <c r="I142" s="753"/>
      <c r="J142" s="753"/>
      <c r="K142" s="753"/>
      <c r="L142" s="753"/>
      <c r="M142" s="22"/>
    </row>
    <row r="143" spans="1:13" s="5" customFormat="1">
      <c r="A143" s="4"/>
      <c r="B143" s="20"/>
      <c r="C143" s="753"/>
      <c r="D143" s="753"/>
      <c r="E143" s="753"/>
      <c r="F143" s="753"/>
      <c r="G143" s="753"/>
      <c r="H143" s="753"/>
      <c r="I143" s="753"/>
      <c r="J143" s="753"/>
      <c r="K143" s="753"/>
      <c r="L143" s="753"/>
      <c r="M143" s="22"/>
    </row>
    <row r="144" spans="1:13" s="5" customFormat="1" ht="10.5">
      <c r="A144" s="4"/>
      <c r="B144" s="20"/>
      <c r="C144" s="117"/>
      <c r="D144" s="137"/>
      <c r="E144" s="125"/>
      <c r="F144" s="125"/>
      <c r="G144" s="125"/>
      <c r="H144" s="580" t="s">
        <v>19</v>
      </c>
      <c r="I144" s="580"/>
      <c r="J144" s="580" t="s">
        <v>20</v>
      </c>
      <c r="K144" s="145"/>
      <c r="L144" s="146" t="s">
        <v>24</v>
      </c>
      <c r="M144" s="22"/>
    </row>
    <row r="145" spans="1:16" s="5" customFormat="1">
      <c r="A145" s="4"/>
      <c r="B145" s="20"/>
      <c r="C145" s="421" t="s">
        <v>80</v>
      </c>
      <c r="D145" s="409"/>
      <c r="E145" s="410"/>
      <c r="F145" s="409"/>
      <c r="G145" s="410"/>
      <c r="H145" s="547">
        <v>0</v>
      </c>
      <c r="I145" s="522"/>
      <c r="J145" s="413">
        <v>1</v>
      </c>
      <c r="K145" s="523"/>
      <c r="L145" s="413">
        <v>1</v>
      </c>
      <c r="M145" s="22"/>
    </row>
    <row r="146" spans="1:16" s="5" customFormat="1">
      <c r="A146" s="4"/>
      <c r="B146" s="20"/>
      <c r="C146" s="408" t="s">
        <v>81</v>
      </c>
      <c r="D146" s="409"/>
      <c r="E146" s="410"/>
      <c r="F146" s="411"/>
      <c r="G146" s="412"/>
      <c r="H146" s="547">
        <v>0</v>
      </c>
      <c r="I146" s="413"/>
      <c r="J146" s="413">
        <v>1</v>
      </c>
      <c r="K146" s="413"/>
      <c r="L146" s="413">
        <v>1</v>
      </c>
      <c r="M146" s="22"/>
    </row>
    <row r="147" spans="1:16" s="5" customFormat="1">
      <c r="A147" s="4"/>
      <c r="B147" s="20"/>
      <c r="C147" s="408" t="s">
        <v>82</v>
      </c>
      <c r="D147" s="409"/>
      <c r="E147" s="410"/>
      <c r="F147" s="411"/>
      <c r="G147" s="412"/>
      <c r="H147" s="413">
        <v>1</v>
      </c>
      <c r="I147" s="413"/>
      <c r="J147" s="413">
        <v>1</v>
      </c>
      <c r="K147" s="413"/>
      <c r="L147" s="413">
        <v>1</v>
      </c>
      <c r="M147" s="22"/>
    </row>
    <row r="148" spans="1:16" s="5" customFormat="1">
      <c r="A148" s="4"/>
      <c r="B148" s="20"/>
      <c r="C148" s="408" t="s">
        <v>83</v>
      </c>
      <c r="D148" s="409"/>
      <c r="E148" s="410"/>
      <c r="F148" s="411"/>
      <c r="G148" s="412"/>
      <c r="H148" s="413">
        <v>0.91669999999999996</v>
      </c>
      <c r="I148" s="413"/>
      <c r="J148" s="413">
        <v>0.95830000000000004</v>
      </c>
      <c r="K148" s="413"/>
      <c r="L148" s="413">
        <v>0.94440000000000002</v>
      </c>
      <c r="M148" s="22"/>
    </row>
    <row r="149" spans="1:16" s="5" customFormat="1">
      <c r="A149" s="4"/>
      <c r="B149" s="20"/>
      <c r="C149" s="408" t="s">
        <v>84</v>
      </c>
      <c r="D149" s="409"/>
      <c r="E149" s="410"/>
      <c r="F149" s="411"/>
      <c r="G149" s="412"/>
      <c r="H149" s="413">
        <v>0.9032</v>
      </c>
      <c r="I149" s="413"/>
      <c r="J149" s="413">
        <v>0.91890000000000005</v>
      </c>
      <c r="K149" s="413"/>
      <c r="L149" s="413">
        <v>0.91180000000000005</v>
      </c>
      <c r="M149" s="22"/>
    </row>
    <row r="150" spans="1:16" s="5" customFormat="1">
      <c r="A150" s="4"/>
      <c r="B150" s="20"/>
      <c r="C150" s="408" t="s">
        <v>85</v>
      </c>
      <c r="D150" s="409"/>
      <c r="E150" s="410"/>
      <c r="F150" s="411"/>
      <c r="G150" s="412"/>
      <c r="H150" s="413">
        <v>1</v>
      </c>
      <c r="I150" s="413"/>
      <c r="J150" s="413">
        <v>1</v>
      </c>
      <c r="K150" s="413"/>
      <c r="L150" s="413">
        <v>1</v>
      </c>
      <c r="M150" s="22"/>
    </row>
    <row r="151" spans="1:16" s="5" customFormat="1">
      <c r="A151" s="4"/>
      <c r="B151" s="20"/>
      <c r="C151" s="408" t="s">
        <v>86</v>
      </c>
      <c r="D151" s="409"/>
      <c r="E151" s="410"/>
      <c r="F151" s="411"/>
      <c r="G151" s="412"/>
      <c r="H151" s="413">
        <v>0.94740000000000002</v>
      </c>
      <c r="I151" s="413"/>
      <c r="J151" s="413">
        <v>0.95350000000000001</v>
      </c>
      <c r="K151" s="413"/>
      <c r="L151" s="413">
        <v>0.9506</v>
      </c>
      <c r="M151" s="22"/>
    </row>
    <row r="152" spans="1:16" s="5" customFormat="1">
      <c r="A152" s="4"/>
      <c r="B152" s="20"/>
      <c r="C152" s="414" t="s">
        <v>87</v>
      </c>
      <c r="D152" s="415"/>
      <c r="E152" s="416"/>
      <c r="F152" s="417"/>
      <c r="G152" s="418"/>
      <c r="H152" s="413">
        <v>0.9375</v>
      </c>
      <c r="I152" s="413"/>
      <c r="J152" s="413">
        <v>1</v>
      </c>
      <c r="K152" s="413"/>
      <c r="L152" s="413">
        <v>0.94594594594594594</v>
      </c>
      <c r="M152" s="22"/>
    </row>
    <row r="153" spans="1:16" s="5" customFormat="1" ht="11.1" thickBot="1">
      <c r="A153" s="4"/>
      <c r="B153" s="20"/>
      <c r="C153" s="419" t="s">
        <v>67</v>
      </c>
      <c r="D153" s="420"/>
      <c r="E153" s="419"/>
      <c r="F153" s="420"/>
      <c r="G153" s="419"/>
      <c r="H153" s="548">
        <v>1</v>
      </c>
      <c r="I153" s="549"/>
      <c r="J153" s="548">
        <v>1</v>
      </c>
      <c r="K153" s="550"/>
      <c r="L153" s="551">
        <v>1</v>
      </c>
      <c r="M153" s="22"/>
    </row>
    <row r="154" spans="1:16" s="5" customFormat="1" ht="10.5" thickTop="1">
      <c r="A154" s="4"/>
      <c r="B154" s="20"/>
      <c r="C154" s="421" t="s">
        <v>88</v>
      </c>
      <c r="D154" s="421"/>
      <c r="E154" s="421"/>
      <c r="F154" s="421"/>
      <c r="G154" s="421"/>
      <c r="H154" s="421"/>
      <c r="I154" s="421"/>
      <c r="J154" s="421"/>
      <c r="K154" s="409"/>
      <c r="L154" s="409"/>
      <c r="M154" s="22"/>
    </row>
    <row r="155" spans="1:16" s="5" customFormat="1">
      <c r="A155" s="4"/>
      <c r="B155" s="20"/>
      <c r="C155" s="19"/>
      <c r="D155" s="19"/>
      <c r="E155" s="19"/>
      <c r="F155" s="19"/>
      <c r="G155" s="19"/>
      <c r="H155" s="19"/>
      <c r="I155" s="19"/>
      <c r="J155" s="19"/>
      <c r="K155" s="21"/>
      <c r="L155" s="21"/>
      <c r="M155" s="22"/>
    </row>
    <row r="156" spans="1:16" s="5" customFormat="1">
      <c r="A156" s="4"/>
      <c r="B156" s="20"/>
      <c r="C156" s="19"/>
      <c r="D156" s="19"/>
      <c r="E156" s="19"/>
      <c r="F156" s="19"/>
      <c r="G156" s="19"/>
      <c r="H156" s="19"/>
      <c r="I156" s="19"/>
      <c r="J156" s="19"/>
      <c r="K156" s="21"/>
      <c r="L156" s="21"/>
      <c r="M156" s="22"/>
    </row>
    <row r="157" spans="1:16" s="55" customFormat="1" ht="18.75" customHeight="1">
      <c r="A157" s="50"/>
      <c r="B157" s="51"/>
      <c r="C157" s="49" t="s">
        <v>89</v>
      </c>
      <c r="D157" s="52"/>
      <c r="E157" s="52"/>
      <c r="F157" s="52"/>
      <c r="G157" s="53"/>
      <c r="H157" s="53"/>
      <c r="I157" s="53"/>
      <c r="J157" s="53"/>
      <c r="K157" s="53"/>
      <c r="L157" s="53"/>
      <c r="M157" s="54"/>
      <c r="O157" s="5"/>
      <c r="P157" s="5"/>
    </row>
    <row r="158" spans="1:16" s="5" customFormat="1">
      <c r="A158" s="4"/>
      <c r="B158" s="20"/>
      <c r="C158" s="19"/>
      <c r="D158" s="19"/>
      <c r="E158" s="19"/>
      <c r="F158" s="19"/>
      <c r="G158" s="19"/>
      <c r="H158" s="19"/>
      <c r="I158" s="19"/>
      <c r="J158" s="19"/>
      <c r="K158" s="21"/>
      <c r="L158" s="21"/>
      <c r="M158" s="22"/>
    </row>
    <row r="159" spans="1:16" s="5" customFormat="1">
      <c r="A159" s="4"/>
      <c r="B159" s="20"/>
      <c r="C159" s="19"/>
      <c r="D159" s="19"/>
      <c r="E159" s="19"/>
      <c r="F159" s="19"/>
      <c r="G159" s="19"/>
      <c r="H159" s="19"/>
      <c r="I159" s="19"/>
      <c r="J159" s="19"/>
      <c r="K159" s="21"/>
      <c r="L159" s="21"/>
      <c r="M159" s="22"/>
    </row>
    <row r="160" spans="1:16" s="5" customFormat="1" ht="10.5">
      <c r="A160" s="4"/>
      <c r="B160" s="20"/>
      <c r="C160" s="148" t="s">
        <v>90</v>
      </c>
      <c r="D160" s="19"/>
      <c r="F160" s="751" t="s">
        <v>46</v>
      </c>
      <c r="G160" s="751"/>
      <c r="H160" s="751"/>
      <c r="J160" s="751" t="s">
        <v>47</v>
      </c>
      <c r="K160" s="751"/>
      <c r="L160" s="751"/>
      <c r="M160" s="22"/>
    </row>
    <row r="161" spans="1:15" s="5" customFormat="1" ht="10.5">
      <c r="A161" s="4"/>
      <c r="B161" s="20"/>
      <c r="C161" s="149" t="s">
        <v>18</v>
      </c>
      <c r="D161" s="149"/>
      <c r="E161" s="150"/>
      <c r="F161" s="150" t="s">
        <v>19</v>
      </c>
      <c r="G161" s="150" t="s">
        <v>20</v>
      </c>
      <c r="H161" s="150" t="s">
        <v>24</v>
      </c>
      <c r="I161" s="150"/>
      <c r="J161" s="150" t="s">
        <v>19</v>
      </c>
      <c r="K161" s="150" t="s">
        <v>20</v>
      </c>
      <c r="L161" s="150" t="s">
        <v>24</v>
      </c>
      <c r="M161" s="22"/>
    </row>
    <row r="162" spans="1:15" s="5" customFormat="1">
      <c r="A162" s="4"/>
      <c r="B162" s="20"/>
      <c r="C162" s="158" t="s">
        <v>21</v>
      </c>
      <c r="D162" s="47"/>
      <c r="E162" s="159"/>
      <c r="F162" s="159">
        <v>2.2684683354388471E-2</v>
      </c>
      <c r="G162" s="159">
        <v>1.4552731511220144E-2</v>
      </c>
      <c r="H162" s="159">
        <v>1.8912989060284709E-2</v>
      </c>
      <c r="I162" s="159"/>
      <c r="J162" s="524">
        <v>2.3008511683949826E-2</v>
      </c>
      <c r="K162" s="524">
        <v>1.5371557112841813E-2</v>
      </c>
      <c r="L162" s="524">
        <v>1.9836434666630671E-2</v>
      </c>
      <c r="M162" s="22"/>
    </row>
    <row r="163" spans="1:15" s="5" customFormat="1">
      <c r="A163" s="4"/>
      <c r="B163" s="20"/>
      <c r="C163" s="160" t="s">
        <v>91</v>
      </c>
      <c r="E163" s="161"/>
      <c r="F163" s="162">
        <v>1.2023627984457379E-2</v>
      </c>
      <c r="G163" s="162">
        <v>8.812748589700263E-3</v>
      </c>
      <c r="H163" s="162">
        <v>1.0533530869438751E-2</v>
      </c>
      <c r="I163" s="161"/>
      <c r="J163" s="525">
        <v>1.4595074889249326E-2</v>
      </c>
      <c r="K163" s="525">
        <v>1.2754841102452568E-2</v>
      </c>
      <c r="L163" s="525">
        <v>1.3712808063642071E-2</v>
      </c>
      <c r="M163" s="22"/>
    </row>
    <row r="164" spans="1:15" s="5" customFormat="1" ht="10.5" thickBot="1">
      <c r="A164" s="4"/>
      <c r="B164" s="20"/>
      <c r="C164" s="163" t="s">
        <v>23</v>
      </c>
      <c r="D164" s="163"/>
      <c r="E164" s="163"/>
      <c r="F164" s="164">
        <v>0</v>
      </c>
      <c r="G164" s="164">
        <v>4.5157738489306392E-3</v>
      </c>
      <c r="H164" s="164">
        <v>2.4322772195468005E-3</v>
      </c>
      <c r="I164" s="163"/>
      <c r="J164" s="526">
        <v>2.2713752624134039E-3</v>
      </c>
      <c r="K164" s="526">
        <v>3.0469465545019539E-3</v>
      </c>
      <c r="L164" s="526">
        <v>2.7588318502562792E-3</v>
      </c>
      <c r="M164" s="22"/>
    </row>
    <row r="165" spans="1:15" s="5" customFormat="1" ht="10.5" thickTop="1">
      <c r="A165" s="4"/>
      <c r="B165" s="20"/>
      <c r="C165" s="19" t="s">
        <v>24</v>
      </c>
      <c r="D165" s="19"/>
      <c r="E165" s="19"/>
      <c r="F165" s="165">
        <v>1.5814483487900193E-2</v>
      </c>
      <c r="G165" s="165">
        <v>1.0881481528840305E-2</v>
      </c>
      <c r="H165" s="165">
        <v>1.351338252511038E-2</v>
      </c>
      <c r="I165" s="19"/>
      <c r="J165" s="527">
        <v>1.7534879875704328E-2</v>
      </c>
      <c r="K165" s="527">
        <v>1.3195420163710685E-2</v>
      </c>
      <c r="L165" s="527">
        <v>1.552314857099389E-2</v>
      </c>
      <c r="M165" s="22"/>
    </row>
    <row r="166" spans="1:15" ht="11.45">
      <c r="A166" s="1"/>
      <c r="B166" s="13"/>
      <c r="D166" s="17"/>
      <c r="E166" s="166"/>
      <c r="F166" s="17"/>
      <c r="M166" s="14"/>
      <c r="O166" s="5"/>
    </row>
    <row r="167" spans="1:15">
      <c r="B167" s="16"/>
      <c r="D167" s="8"/>
      <c r="E167" s="8"/>
      <c r="F167" s="17"/>
      <c r="M167" s="14"/>
      <c r="O167" s="5"/>
    </row>
    <row r="168" spans="1:15" s="55" customFormat="1" ht="18.75" customHeight="1">
      <c r="A168" s="50"/>
      <c r="B168" s="51"/>
      <c r="C168" s="49" t="s">
        <v>92</v>
      </c>
      <c r="D168" s="52"/>
      <c r="E168" s="52"/>
      <c r="F168" s="52"/>
      <c r="G168" s="53"/>
      <c r="H168" s="53"/>
      <c r="I168" s="53"/>
      <c r="J168" s="53"/>
      <c r="K168" s="53"/>
      <c r="L168" s="53"/>
      <c r="M168" s="54"/>
      <c r="O168" s="5"/>
    </row>
    <row r="169" spans="1:15" s="5" customFormat="1">
      <c r="A169" s="4"/>
      <c r="B169" s="16"/>
      <c r="M169" s="14"/>
    </row>
    <row r="170" spans="1:15" s="5" customFormat="1">
      <c r="A170" s="4"/>
      <c r="B170" s="16"/>
      <c r="M170" s="14"/>
    </row>
    <row r="171" spans="1:15" s="5" customFormat="1" ht="10.5">
      <c r="A171" s="4"/>
      <c r="B171" s="16"/>
      <c r="C171" s="101" t="s">
        <v>93</v>
      </c>
      <c r="M171" s="14"/>
    </row>
    <row r="172" spans="1:15" s="5" customFormat="1" ht="10.5">
      <c r="A172" s="4"/>
      <c r="B172" s="16"/>
      <c r="C172" s="592" t="s">
        <v>18</v>
      </c>
      <c r="D172" s="582"/>
      <c r="E172" s="582"/>
      <c r="F172" s="586" t="s">
        <v>45</v>
      </c>
      <c r="G172" s="582"/>
      <c r="H172" s="586" t="s">
        <v>46</v>
      </c>
      <c r="I172" s="582"/>
      <c r="J172" s="586" t="s">
        <v>47</v>
      </c>
      <c r="M172" s="14"/>
    </row>
    <row r="173" spans="1:15" s="5" customFormat="1">
      <c r="A173" s="4"/>
      <c r="B173" s="16"/>
      <c r="C173" s="158" t="s">
        <v>21</v>
      </c>
      <c r="D173" s="47"/>
      <c r="E173" s="47"/>
      <c r="F173" s="47">
        <v>4.08</v>
      </c>
      <c r="G173" s="47"/>
      <c r="H173" s="47">
        <v>0</v>
      </c>
      <c r="I173" s="47"/>
      <c r="J173" s="47">
        <v>0</v>
      </c>
      <c r="M173" s="14"/>
    </row>
    <row r="174" spans="1:15" s="5" customFormat="1">
      <c r="A174" s="4"/>
      <c r="B174" s="16"/>
      <c r="C174" s="160" t="s">
        <v>22</v>
      </c>
      <c r="F174" s="167" t="s">
        <v>94</v>
      </c>
      <c r="H174" s="167" t="s">
        <v>94</v>
      </c>
      <c r="J174" s="169">
        <v>0</v>
      </c>
      <c r="M174" s="14"/>
    </row>
    <row r="175" spans="1:15" s="5" customFormat="1">
      <c r="A175" s="4"/>
      <c r="B175" s="16"/>
      <c r="C175" s="160" t="s">
        <v>23</v>
      </c>
      <c r="F175" s="167" t="s">
        <v>94</v>
      </c>
      <c r="H175" s="167" t="s">
        <v>94</v>
      </c>
      <c r="J175" s="169">
        <v>0</v>
      </c>
      <c r="M175" s="14"/>
    </row>
    <row r="176" spans="1:15" s="5" customFormat="1">
      <c r="A176" s="4"/>
      <c r="B176" s="16"/>
      <c r="C176" s="160" t="s">
        <v>24</v>
      </c>
      <c r="F176" s="167" t="s">
        <v>94</v>
      </c>
      <c r="H176" s="167" t="s">
        <v>94</v>
      </c>
      <c r="J176" s="169">
        <v>0</v>
      </c>
      <c r="M176" s="14"/>
    </row>
    <row r="177" spans="1:15">
      <c r="B177" s="13"/>
      <c r="M177" s="14"/>
    </row>
    <row r="178" spans="1:15">
      <c r="B178" s="13"/>
      <c r="M178" s="14"/>
    </row>
    <row r="179" spans="1:15" s="5" customFormat="1">
      <c r="A179" s="4"/>
      <c r="B179" s="16"/>
      <c r="M179" s="14"/>
    </row>
    <row r="180" spans="1:15" s="5" customFormat="1" ht="10.5">
      <c r="A180" s="4"/>
      <c r="B180" s="16"/>
      <c r="C180" s="101" t="s">
        <v>95</v>
      </c>
      <c r="M180" s="14"/>
    </row>
    <row r="181" spans="1:15" s="5" customFormat="1" ht="10.5">
      <c r="A181" s="4"/>
      <c r="B181" s="16"/>
      <c r="C181" s="149" t="s">
        <v>18</v>
      </c>
      <c r="D181" s="582"/>
      <c r="E181" s="582"/>
      <c r="F181" s="586" t="s">
        <v>45</v>
      </c>
      <c r="G181" s="582"/>
      <c r="H181" s="586" t="s">
        <v>46</v>
      </c>
      <c r="I181" s="582"/>
      <c r="J181" s="586" t="s">
        <v>47</v>
      </c>
      <c r="M181" s="14"/>
    </row>
    <row r="182" spans="1:15" s="5" customFormat="1">
      <c r="A182" s="4"/>
      <c r="B182" s="16"/>
      <c r="C182" s="158" t="s">
        <v>21</v>
      </c>
      <c r="D182" s="47"/>
      <c r="E182" s="47"/>
      <c r="F182" s="240" t="s">
        <v>96</v>
      </c>
      <c r="G182" s="240"/>
      <c r="H182" s="240" t="s">
        <v>97</v>
      </c>
      <c r="I182" s="47"/>
      <c r="J182" s="240" t="s">
        <v>97</v>
      </c>
      <c r="M182" s="14"/>
    </row>
    <row r="183" spans="1:15" s="5" customFormat="1">
      <c r="A183" s="4"/>
      <c r="B183" s="16"/>
      <c r="C183" s="160" t="s">
        <v>22</v>
      </c>
      <c r="F183" s="167" t="s">
        <v>94</v>
      </c>
      <c r="H183" s="167" t="s">
        <v>94</v>
      </c>
      <c r="J183" s="528" t="s">
        <v>97</v>
      </c>
      <c r="M183" s="14"/>
    </row>
    <row r="184" spans="1:15" s="5" customFormat="1">
      <c r="A184" s="4"/>
      <c r="B184" s="16"/>
      <c r="C184" s="160" t="s">
        <v>23</v>
      </c>
      <c r="F184" s="167" t="s">
        <v>94</v>
      </c>
      <c r="H184" s="167" t="s">
        <v>94</v>
      </c>
      <c r="J184" s="528" t="s">
        <v>97</v>
      </c>
      <c r="M184" s="14"/>
    </row>
    <row r="185" spans="1:15" s="5" customFormat="1">
      <c r="A185" s="4"/>
      <c r="B185" s="16"/>
      <c r="C185" s="160" t="s">
        <v>24</v>
      </c>
      <c r="F185" s="167" t="s">
        <v>94</v>
      </c>
      <c r="H185" s="167" t="s">
        <v>94</v>
      </c>
      <c r="J185" s="528" t="s">
        <v>97</v>
      </c>
      <c r="M185" s="14"/>
    </row>
    <row r="186" spans="1:15">
      <c r="B186" s="13"/>
      <c r="M186" s="14"/>
    </row>
    <row r="187" spans="1:15">
      <c r="B187" s="13"/>
      <c r="M187" s="14"/>
    </row>
    <row r="188" spans="1:15" s="55" customFormat="1" ht="18.75" customHeight="1">
      <c r="A188" s="50"/>
      <c r="B188" s="51"/>
      <c r="C188" s="49" t="s">
        <v>98</v>
      </c>
      <c r="D188" s="52"/>
      <c r="E188" s="52"/>
      <c r="F188" s="52"/>
      <c r="G188" s="53"/>
      <c r="H188" s="53"/>
      <c r="I188" s="53"/>
      <c r="J188" s="53"/>
      <c r="K188" s="53"/>
      <c r="L188" s="53"/>
      <c r="M188" s="54"/>
      <c r="O188" s="5"/>
    </row>
    <row r="189" spans="1:15" s="5" customFormat="1">
      <c r="A189" s="4"/>
      <c r="B189" s="16"/>
      <c r="M189" s="14"/>
    </row>
    <row r="190" spans="1:15" s="5" customFormat="1">
      <c r="A190" s="4"/>
      <c r="B190" s="16"/>
      <c r="M190" s="14"/>
    </row>
    <row r="191" spans="1:15" s="5" customFormat="1" ht="10.5">
      <c r="A191" s="4"/>
      <c r="B191" s="16"/>
      <c r="C191" s="101" t="s">
        <v>99</v>
      </c>
      <c r="M191" s="14"/>
    </row>
    <row r="192" spans="1:15" s="5" customFormat="1" ht="10.5">
      <c r="A192" s="4"/>
      <c r="B192" s="16"/>
      <c r="C192" s="149"/>
      <c r="F192" s="586" t="s">
        <v>45</v>
      </c>
      <c r="G192" s="582"/>
      <c r="H192" s="586" t="s">
        <v>46</v>
      </c>
      <c r="I192" s="582"/>
      <c r="J192" s="586" t="s">
        <v>47</v>
      </c>
      <c r="M192" s="14"/>
    </row>
    <row r="193" spans="1:13" s="5" customFormat="1">
      <c r="A193" s="4"/>
      <c r="B193" s="16"/>
      <c r="C193" s="138" t="s">
        <v>24</v>
      </c>
      <c r="D193" s="139"/>
      <c r="E193" s="139"/>
      <c r="F193" s="369">
        <v>0.64</v>
      </c>
      <c r="G193" s="139"/>
      <c r="H193" s="369">
        <v>0.6</v>
      </c>
      <c r="I193" s="139"/>
      <c r="J193" s="369">
        <v>0.63</v>
      </c>
      <c r="M193" s="14"/>
    </row>
    <row r="194" spans="1:13" s="5" customFormat="1">
      <c r="A194" s="4"/>
      <c r="B194" s="16"/>
      <c r="C194" s="370" t="s">
        <v>100</v>
      </c>
      <c r="D194" s="4"/>
      <c r="E194" s="4"/>
      <c r="F194" s="663">
        <v>0.86</v>
      </c>
      <c r="G194" s="4"/>
      <c r="H194" s="663">
        <v>0.85</v>
      </c>
      <c r="I194" s="4"/>
      <c r="J194" s="663">
        <v>0.87</v>
      </c>
      <c r="M194" s="14"/>
    </row>
    <row r="195" spans="1:13" s="5" customFormat="1">
      <c r="A195" s="4"/>
      <c r="B195" s="16"/>
      <c r="C195" s="370" t="s">
        <v>101</v>
      </c>
      <c r="D195" s="4"/>
      <c r="E195" s="4"/>
      <c r="F195" s="663">
        <v>0.83</v>
      </c>
      <c r="G195" s="4"/>
      <c r="H195" s="663">
        <v>0.85</v>
      </c>
      <c r="I195" s="4"/>
      <c r="J195" s="663">
        <v>0.87</v>
      </c>
      <c r="M195" s="14"/>
    </row>
    <row r="196" spans="1:13" s="5" customFormat="1">
      <c r="A196" s="4"/>
      <c r="B196" s="16"/>
      <c r="C196" s="370" t="s">
        <v>102</v>
      </c>
      <c r="D196" s="4"/>
      <c r="E196" s="4"/>
      <c r="F196" s="663">
        <v>0.79</v>
      </c>
      <c r="G196" s="4"/>
      <c r="H196" s="663">
        <v>0.78</v>
      </c>
      <c r="I196" s="4"/>
      <c r="J196" s="663">
        <v>0.83</v>
      </c>
      <c r="M196" s="14"/>
    </row>
    <row r="197" spans="1:13" s="5" customFormat="1">
      <c r="A197" s="4"/>
      <c r="B197" s="16"/>
      <c r="C197" s="370" t="s">
        <v>103</v>
      </c>
      <c r="D197" s="4"/>
      <c r="E197" s="4"/>
      <c r="F197" s="663">
        <v>0.8</v>
      </c>
      <c r="G197" s="4"/>
      <c r="H197" s="663">
        <v>0.77</v>
      </c>
      <c r="I197" s="4"/>
      <c r="J197" s="663">
        <v>0.82</v>
      </c>
      <c r="M197" s="14"/>
    </row>
    <row r="198" spans="1:13" s="5" customFormat="1">
      <c r="A198" s="4"/>
      <c r="B198" s="16"/>
      <c r="C198" s="370" t="s">
        <v>104</v>
      </c>
      <c r="D198" s="4"/>
      <c r="E198" s="4"/>
      <c r="F198" s="663">
        <v>0.67</v>
      </c>
      <c r="G198" s="4"/>
      <c r="H198" s="663">
        <v>0.73</v>
      </c>
      <c r="I198" s="4"/>
      <c r="J198" s="663">
        <v>0.82</v>
      </c>
      <c r="M198" s="14"/>
    </row>
    <row r="199" spans="1:13" s="5" customFormat="1">
      <c r="A199" s="4"/>
      <c r="B199" s="16"/>
      <c r="C199" s="370" t="s">
        <v>105</v>
      </c>
      <c r="D199" s="4"/>
      <c r="E199" s="4"/>
      <c r="F199" s="663">
        <v>0.84</v>
      </c>
      <c r="G199" s="4"/>
      <c r="H199" s="663">
        <v>0.81</v>
      </c>
      <c r="I199" s="4"/>
      <c r="J199" s="663">
        <v>0.81</v>
      </c>
      <c r="M199" s="14"/>
    </row>
    <row r="200" spans="1:13" s="5" customFormat="1">
      <c r="A200" s="4"/>
      <c r="B200" s="16"/>
      <c r="C200" s="370" t="s">
        <v>106</v>
      </c>
      <c r="D200" s="4"/>
      <c r="E200" s="4"/>
      <c r="F200" s="663">
        <v>0.84</v>
      </c>
      <c r="G200" s="4"/>
      <c r="H200" s="663">
        <v>0.78</v>
      </c>
      <c r="I200" s="4"/>
      <c r="J200" s="663">
        <v>0.81</v>
      </c>
      <c r="M200" s="14"/>
    </row>
    <row r="201" spans="1:13" s="5" customFormat="1">
      <c r="A201" s="4"/>
      <c r="B201" s="16"/>
      <c r="C201" s="370" t="s">
        <v>107</v>
      </c>
      <c r="D201" s="4"/>
      <c r="E201" s="4"/>
      <c r="F201" s="663">
        <v>0.73</v>
      </c>
      <c r="G201" s="4"/>
      <c r="H201" s="663">
        <v>0.71</v>
      </c>
      <c r="I201" s="4"/>
      <c r="J201" s="663">
        <v>0.78</v>
      </c>
      <c r="M201" s="14"/>
    </row>
    <row r="202" spans="1:13" s="5" customFormat="1">
      <c r="A202" s="4"/>
      <c r="B202" s="16"/>
      <c r="C202" s="370" t="s">
        <v>108</v>
      </c>
      <c r="D202" s="4"/>
      <c r="E202" s="4"/>
      <c r="F202" s="663">
        <v>0.71</v>
      </c>
      <c r="G202" s="4"/>
      <c r="H202" s="663">
        <v>0.67</v>
      </c>
      <c r="I202" s="4"/>
      <c r="J202" s="663">
        <v>0.75</v>
      </c>
      <c r="M202" s="14"/>
    </row>
    <row r="203" spans="1:13" s="5" customFormat="1">
      <c r="A203" s="4"/>
      <c r="B203" s="16"/>
      <c r="C203" s="370" t="s">
        <v>109</v>
      </c>
      <c r="D203" s="4"/>
      <c r="E203" s="4"/>
      <c r="F203" s="663">
        <v>0.78</v>
      </c>
      <c r="G203" s="4"/>
      <c r="H203" s="663">
        <v>0.66</v>
      </c>
      <c r="I203" s="4"/>
      <c r="J203" s="663">
        <v>0.72</v>
      </c>
      <c r="M203" s="14"/>
    </row>
    <row r="204" spans="1:13" s="5" customFormat="1">
      <c r="A204" s="4"/>
      <c r="B204" s="16"/>
      <c r="C204" s="370" t="s">
        <v>110</v>
      </c>
      <c r="D204" s="4"/>
      <c r="E204" s="4"/>
      <c r="F204" s="663">
        <v>0.67</v>
      </c>
      <c r="G204" s="4"/>
      <c r="H204" s="663">
        <v>0.64</v>
      </c>
      <c r="I204" s="4"/>
      <c r="J204" s="663">
        <v>0.67</v>
      </c>
      <c r="M204" s="14"/>
    </row>
    <row r="205" spans="1:13" s="5" customFormat="1">
      <c r="A205" s="4"/>
      <c r="B205" s="16"/>
      <c r="C205" s="370" t="s">
        <v>111</v>
      </c>
      <c r="D205" s="4"/>
      <c r="E205" s="4"/>
      <c r="F205" s="663">
        <v>0.72</v>
      </c>
      <c r="G205" s="4"/>
      <c r="H205" s="663">
        <v>0.59</v>
      </c>
      <c r="I205" s="4"/>
      <c r="J205" s="663">
        <v>0.61</v>
      </c>
      <c r="M205" s="14"/>
    </row>
    <row r="206" spans="1:13" s="5" customFormat="1">
      <c r="A206" s="4"/>
      <c r="B206" s="16"/>
      <c r="C206" s="160" t="s">
        <v>112</v>
      </c>
      <c r="F206" s="664">
        <v>1</v>
      </c>
      <c r="H206" s="664">
        <v>1</v>
      </c>
      <c r="J206" s="663">
        <v>1</v>
      </c>
      <c r="M206" s="14"/>
    </row>
    <row r="207" spans="1:13" s="5" customFormat="1">
      <c r="A207" s="4"/>
      <c r="B207" s="16"/>
      <c r="C207" s="160" t="s">
        <v>113</v>
      </c>
      <c r="F207" s="663">
        <v>0.9</v>
      </c>
      <c r="G207" s="4"/>
      <c r="H207" s="663">
        <v>0.82</v>
      </c>
      <c r="I207" s="4"/>
      <c r="J207" s="663">
        <v>0.87</v>
      </c>
      <c r="M207" s="14"/>
    </row>
    <row r="208" spans="1:13">
      <c r="B208" s="13"/>
      <c r="M208" s="14"/>
    </row>
    <row r="209" spans="1:15">
      <c r="B209" s="13"/>
      <c r="M209" s="14"/>
    </row>
    <row r="210" spans="1:15">
      <c r="B210" s="13"/>
      <c r="M210" s="14"/>
    </row>
    <row r="211" spans="1:15" s="55" customFormat="1" ht="18.75" customHeight="1">
      <c r="A211" s="50"/>
      <c r="B211" s="51"/>
      <c r="C211" s="49" t="s">
        <v>114</v>
      </c>
      <c r="D211" s="52"/>
      <c r="E211" s="52"/>
      <c r="F211" s="52"/>
      <c r="G211" s="53"/>
      <c r="H211" s="53"/>
      <c r="I211" s="53"/>
      <c r="J211" s="53"/>
      <c r="K211" s="53"/>
      <c r="L211" s="53"/>
      <c r="M211" s="54"/>
      <c r="O211" s="5"/>
    </row>
    <row r="212" spans="1:15" s="5" customFormat="1">
      <c r="A212" s="4"/>
      <c r="B212" s="16"/>
      <c r="M212" s="14"/>
    </row>
    <row r="213" spans="1:15" s="5" customFormat="1">
      <c r="A213" s="4"/>
      <c r="B213" s="16"/>
      <c r="C213" s="4"/>
      <c r="M213" s="14"/>
    </row>
    <row r="214" spans="1:15" s="5" customFormat="1" ht="10.5">
      <c r="A214" s="4"/>
      <c r="B214" s="16"/>
      <c r="C214" s="101" t="s">
        <v>115</v>
      </c>
      <c r="M214" s="14"/>
    </row>
    <row r="215" spans="1:15" s="5" customFormat="1" ht="10.5">
      <c r="A215" s="4"/>
      <c r="B215" s="16"/>
      <c r="C215" s="124"/>
      <c r="F215" s="103"/>
      <c r="H215" s="103"/>
      <c r="J215" s="103" t="s">
        <v>47</v>
      </c>
      <c r="M215" s="14"/>
    </row>
    <row r="216" spans="1:15" s="5" customFormat="1">
      <c r="A216" s="4"/>
      <c r="B216" s="16"/>
      <c r="C216" s="138" t="s">
        <v>112</v>
      </c>
      <c r="D216" s="138"/>
      <c r="E216" s="138"/>
      <c r="F216" s="138"/>
      <c r="G216" s="138"/>
      <c r="H216" s="138"/>
      <c r="I216" s="138"/>
      <c r="J216" s="716">
        <v>1</v>
      </c>
      <c r="M216" s="14"/>
    </row>
    <row r="217" spans="1:15" s="5" customFormat="1">
      <c r="A217" s="4"/>
      <c r="B217" s="16"/>
      <c r="C217" s="141" t="s">
        <v>116</v>
      </c>
      <c r="F217" s="167"/>
      <c r="H217" s="167"/>
      <c r="J217" s="663">
        <v>0.93</v>
      </c>
      <c r="M217" s="14"/>
    </row>
    <row r="218" spans="1:15" s="5" customFormat="1">
      <c r="A218" s="4"/>
      <c r="B218" s="16"/>
      <c r="C218" s="141" t="s">
        <v>117</v>
      </c>
      <c r="F218" s="167"/>
      <c r="H218" s="167"/>
      <c r="J218" s="663">
        <v>0.84</v>
      </c>
      <c r="M218" s="14"/>
    </row>
    <row r="219" spans="1:15">
      <c r="B219" s="13"/>
      <c r="C219" s="4" t="s">
        <v>118</v>
      </c>
      <c r="J219" s="384">
        <v>0.83</v>
      </c>
      <c r="M219" s="14"/>
    </row>
    <row r="220" spans="1:15">
      <c r="B220" s="13"/>
      <c r="C220" s="4" t="s">
        <v>119</v>
      </c>
      <c r="J220" s="384">
        <v>0.79</v>
      </c>
      <c r="M220" s="14"/>
    </row>
    <row r="221" spans="1:15" s="1" customFormat="1" ht="11.45">
      <c r="A221" s="4"/>
      <c r="B221" s="27"/>
      <c r="E221" s="28"/>
      <c r="M221" s="29"/>
    </row>
    <row r="222" spans="1:15" s="2" customFormat="1" ht="30.75" customHeight="1" thickBot="1">
      <c r="A222" s="1"/>
      <c r="B222" s="30"/>
      <c r="C222" s="31"/>
      <c r="D222" s="38"/>
      <c r="E222" s="32"/>
      <c r="F222" s="33"/>
      <c r="G222" s="33"/>
      <c r="H222" s="33"/>
      <c r="I222" s="33"/>
      <c r="J222" s="33"/>
      <c r="K222" s="33"/>
      <c r="L222" s="33"/>
      <c r="M222" s="34"/>
    </row>
    <row r="223" spans="1:15" s="3" customFormat="1" ht="28.5" customHeight="1" thickBot="1">
      <c r="A223" s="1"/>
      <c r="B223" s="40"/>
      <c r="C223" s="41"/>
      <c r="D223" s="42" t="s">
        <v>120</v>
      </c>
      <c r="E223" s="43"/>
      <c r="F223" s="44"/>
      <c r="G223" s="45"/>
      <c r="H223" s="45"/>
      <c r="I223" s="45"/>
      <c r="J223" s="45"/>
      <c r="K223" s="45"/>
      <c r="L223" s="45"/>
      <c r="M223" s="46"/>
    </row>
    <row r="224" spans="1:15" ht="11.45">
      <c r="A224" s="1"/>
      <c r="B224" s="16"/>
      <c r="D224" s="17"/>
      <c r="E224" s="8"/>
      <c r="F224" s="17"/>
      <c r="M224" s="14"/>
    </row>
    <row r="225" spans="1:13" ht="11.45">
      <c r="A225" s="1"/>
      <c r="B225" s="16"/>
      <c r="D225" s="17"/>
      <c r="E225" s="8"/>
      <c r="F225" s="17"/>
      <c r="M225" s="14"/>
    </row>
    <row r="226" spans="1:13">
      <c r="B226" s="16"/>
      <c r="C226" s="7"/>
      <c r="D226" s="8"/>
      <c r="E226" s="8"/>
      <c r="F226" s="17"/>
      <c r="M226" s="14"/>
    </row>
    <row r="227" spans="1:13" s="7" customFormat="1" ht="18.75" customHeight="1">
      <c r="A227" s="4"/>
      <c r="B227" s="51"/>
      <c r="C227" s="49" t="s">
        <v>121</v>
      </c>
      <c r="D227" s="52"/>
      <c r="E227" s="52"/>
      <c r="F227" s="52"/>
      <c r="G227" s="53"/>
      <c r="H227" s="53"/>
      <c r="I227" s="53"/>
      <c r="J227" s="53"/>
      <c r="K227" s="53"/>
      <c r="L227" s="53"/>
      <c r="M227" s="54"/>
    </row>
    <row r="228" spans="1:13" s="7" customFormat="1">
      <c r="A228" s="4"/>
      <c r="B228" s="13"/>
      <c r="C228" s="5"/>
      <c r="D228" s="5"/>
      <c r="E228" s="5"/>
      <c r="F228" s="5"/>
      <c r="G228" s="5"/>
      <c r="H228" s="5"/>
      <c r="I228" s="5"/>
      <c r="J228" s="5"/>
      <c r="K228" s="5"/>
      <c r="L228" s="5"/>
      <c r="M228" s="14"/>
    </row>
    <row r="229" spans="1:13" s="7" customFormat="1">
      <c r="A229" s="4"/>
      <c r="B229" s="13"/>
      <c r="C229" s="5"/>
      <c r="D229" s="5"/>
      <c r="E229" s="5"/>
      <c r="F229" s="5"/>
      <c r="G229" s="5"/>
      <c r="H229" s="5"/>
      <c r="I229" s="5"/>
      <c r="J229" s="5"/>
      <c r="K229" s="5"/>
      <c r="L229" s="5"/>
      <c r="M229" s="14"/>
    </row>
    <row r="230" spans="1:13" s="7" customFormat="1" ht="10.5">
      <c r="A230" s="4"/>
      <c r="B230" s="13"/>
      <c r="C230" s="101" t="s">
        <v>122</v>
      </c>
      <c r="D230" s="101"/>
      <c r="E230" s="101"/>
      <c r="F230" s="101"/>
      <c r="G230" s="101"/>
      <c r="H230" s="5"/>
      <c r="I230" s="5"/>
      <c r="J230" s="5"/>
      <c r="K230" s="5"/>
      <c r="L230" s="5"/>
      <c r="M230" s="14"/>
    </row>
    <row r="231" spans="1:13" s="7" customFormat="1">
      <c r="A231" s="4"/>
      <c r="B231" s="13"/>
      <c r="C231" s="755" t="s">
        <v>123</v>
      </c>
      <c r="D231" s="755"/>
      <c r="E231" s="755"/>
      <c r="F231" s="755"/>
      <c r="G231" s="755"/>
      <c r="H231" s="5"/>
      <c r="I231" s="5"/>
      <c r="J231" s="5"/>
      <c r="K231" s="5"/>
      <c r="L231" s="5"/>
      <c r="M231" s="14"/>
    </row>
    <row r="232" spans="1:13" s="7" customFormat="1">
      <c r="A232" s="4"/>
      <c r="B232" s="13"/>
      <c r="C232" s="5"/>
      <c r="D232" s="5"/>
      <c r="E232" s="5"/>
      <c r="F232" s="5"/>
      <c r="G232" s="5"/>
      <c r="H232" s="5"/>
      <c r="I232" s="5"/>
      <c r="J232" s="5"/>
      <c r="K232" s="5"/>
      <c r="L232" s="5"/>
      <c r="M232" s="14"/>
    </row>
    <row r="233" spans="1:13" s="7" customFormat="1" ht="10.5">
      <c r="A233" s="4"/>
      <c r="B233" s="13"/>
      <c r="C233" s="101" t="s">
        <v>124</v>
      </c>
      <c r="D233" s="101"/>
      <c r="E233" s="101"/>
      <c r="F233" s="101"/>
      <c r="G233" s="101"/>
      <c r="H233" s="101"/>
      <c r="I233" s="101"/>
      <c r="J233" s="101"/>
      <c r="K233" s="5"/>
      <c r="L233" s="5"/>
      <c r="M233" s="14"/>
    </row>
    <row r="234" spans="1:13" s="7" customFormat="1" ht="10.5">
      <c r="A234" s="4"/>
      <c r="B234" s="13"/>
      <c r="C234" s="168"/>
      <c r="D234" s="118"/>
      <c r="E234" s="579" t="s">
        <v>19</v>
      </c>
      <c r="F234" s="593"/>
      <c r="G234" s="579" t="s">
        <v>20</v>
      </c>
      <c r="H234" s="579"/>
      <c r="I234" s="579" t="s">
        <v>24</v>
      </c>
      <c r="J234" s="144"/>
      <c r="K234" s="5"/>
      <c r="L234" s="5"/>
      <c r="M234" s="14"/>
    </row>
    <row r="235" spans="1:13" s="7" customFormat="1">
      <c r="A235" s="4"/>
      <c r="B235" s="13"/>
      <c r="C235" s="401" t="s">
        <v>21</v>
      </c>
      <c r="D235" s="401"/>
      <c r="E235" s="402">
        <v>6</v>
      </c>
      <c r="F235" s="403"/>
      <c r="G235" s="402">
        <v>6</v>
      </c>
      <c r="H235" s="403"/>
      <c r="I235" s="402">
        <v>12</v>
      </c>
      <c r="J235" s="120"/>
      <c r="K235" s="5"/>
      <c r="L235" s="5"/>
      <c r="M235" s="14"/>
    </row>
    <row r="236" spans="1:13" s="7" customFormat="1">
      <c r="A236" s="4"/>
      <c r="B236" s="13"/>
      <c r="C236" s="141" t="s">
        <v>22</v>
      </c>
      <c r="D236" s="4"/>
      <c r="E236" s="371">
        <v>9</v>
      </c>
      <c r="F236" s="4"/>
      <c r="G236" s="371">
        <v>3</v>
      </c>
      <c r="H236" s="372"/>
      <c r="I236" s="371">
        <v>12</v>
      </c>
      <c r="J236" s="4"/>
      <c r="K236" s="5"/>
      <c r="L236" s="5"/>
      <c r="M236" s="14"/>
    </row>
    <row r="237" spans="1:13" s="7" customFormat="1">
      <c r="A237" s="4"/>
      <c r="B237" s="13"/>
      <c r="C237" s="141" t="s">
        <v>23</v>
      </c>
      <c r="D237" s="4"/>
      <c r="E237" s="371" t="s">
        <v>125</v>
      </c>
      <c r="F237" s="4"/>
      <c r="G237" s="371" t="s">
        <v>125</v>
      </c>
      <c r="H237" s="372"/>
      <c r="I237" s="371" t="s">
        <v>125</v>
      </c>
      <c r="J237" s="4"/>
      <c r="K237" s="5"/>
      <c r="L237" s="5"/>
      <c r="M237" s="14"/>
    </row>
    <row r="238" spans="1:13" s="7" customFormat="1" ht="10.5" thickBot="1">
      <c r="A238" s="4"/>
      <c r="B238" s="13"/>
      <c r="C238" s="422" t="s">
        <v>24</v>
      </c>
      <c r="D238" s="422"/>
      <c r="E238" s="423">
        <v>15</v>
      </c>
      <c r="F238" s="424"/>
      <c r="G238" s="423">
        <v>9</v>
      </c>
      <c r="H238" s="422"/>
      <c r="I238" s="423">
        <v>24</v>
      </c>
      <c r="J238" s="188"/>
      <c r="K238" s="5"/>
      <c r="L238" s="5"/>
      <c r="M238" s="14"/>
    </row>
    <row r="239" spans="1:13" s="7" customFormat="1" ht="10.5" thickTop="1">
      <c r="A239" s="4"/>
      <c r="B239" s="13"/>
      <c r="C239" s="179" t="s">
        <v>40</v>
      </c>
      <c r="D239" s="5"/>
      <c r="E239" s="5"/>
      <c r="F239" s="5"/>
      <c r="G239" s="5"/>
      <c r="H239" s="5"/>
      <c r="I239" s="5"/>
      <c r="J239" s="5"/>
      <c r="K239" s="5"/>
      <c r="L239" s="5"/>
      <c r="M239" s="14"/>
    </row>
    <row r="240" spans="1:13" s="7" customFormat="1">
      <c r="A240" s="4"/>
      <c r="B240" s="13"/>
      <c r="C240" s="5"/>
      <c r="D240" s="5"/>
      <c r="E240" s="5"/>
      <c r="F240" s="5"/>
      <c r="G240" s="5"/>
      <c r="H240" s="5"/>
      <c r="I240" s="5"/>
      <c r="J240" s="5"/>
      <c r="K240" s="5"/>
      <c r="L240" s="5"/>
      <c r="M240" s="14"/>
    </row>
    <row r="241" spans="1:13" s="7" customFormat="1" ht="10.5">
      <c r="A241" s="4"/>
      <c r="B241" s="13"/>
      <c r="C241" s="101" t="s">
        <v>126</v>
      </c>
      <c r="D241" s="101"/>
      <c r="E241" s="101"/>
      <c r="F241" s="101"/>
      <c r="G241" s="101"/>
      <c r="H241" s="101"/>
      <c r="I241" s="101"/>
      <c r="J241" s="101"/>
      <c r="K241" s="5"/>
      <c r="L241" s="5"/>
      <c r="M241" s="14"/>
    </row>
    <row r="242" spans="1:13" s="7" customFormat="1" ht="10.5">
      <c r="A242" s="4"/>
      <c r="B242" s="13"/>
      <c r="C242" s="168"/>
      <c r="D242" s="118"/>
      <c r="E242" s="579" t="s">
        <v>19</v>
      </c>
      <c r="F242" s="593"/>
      <c r="G242" s="579" t="s">
        <v>20</v>
      </c>
      <c r="H242" s="579"/>
      <c r="I242" s="579" t="s">
        <v>24</v>
      </c>
      <c r="J242" s="144"/>
      <c r="K242" s="5"/>
      <c r="L242" s="5"/>
      <c r="M242" s="14"/>
    </row>
    <row r="243" spans="1:13" s="7" customFormat="1">
      <c r="A243" s="4"/>
      <c r="B243" s="13"/>
      <c r="C243" s="401" t="s">
        <v>21</v>
      </c>
      <c r="D243" s="401"/>
      <c r="E243" s="402">
        <v>2</v>
      </c>
      <c r="F243" s="403"/>
      <c r="G243" s="402">
        <v>6</v>
      </c>
      <c r="H243" s="403"/>
      <c r="I243" s="402">
        <v>8</v>
      </c>
      <c r="J243" s="120"/>
      <c r="K243" s="5"/>
      <c r="L243" s="5"/>
      <c r="M243" s="14"/>
    </row>
    <row r="244" spans="1:13" s="7" customFormat="1">
      <c r="A244" s="4"/>
      <c r="B244" s="13"/>
      <c r="C244" s="141" t="s">
        <v>22</v>
      </c>
      <c r="D244" s="4"/>
      <c r="E244" s="371">
        <v>6</v>
      </c>
      <c r="F244" s="4"/>
      <c r="G244" s="371">
        <v>3</v>
      </c>
      <c r="H244" s="372"/>
      <c r="I244" s="371">
        <v>9</v>
      </c>
      <c r="J244" s="4"/>
      <c r="K244" s="5"/>
      <c r="L244" s="5"/>
      <c r="M244" s="14"/>
    </row>
    <row r="245" spans="1:13" s="7" customFormat="1">
      <c r="A245" s="4"/>
      <c r="B245" s="13"/>
      <c r="C245" s="141" t="s">
        <v>23</v>
      </c>
      <c r="D245" s="4"/>
      <c r="E245" s="371" t="s">
        <v>125</v>
      </c>
      <c r="F245" s="4"/>
      <c r="G245" s="371" t="s">
        <v>125</v>
      </c>
      <c r="H245" s="372"/>
      <c r="I245" s="371" t="s">
        <v>125</v>
      </c>
      <c r="J245" s="4"/>
      <c r="K245" s="5"/>
      <c r="L245" s="5"/>
      <c r="M245" s="14"/>
    </row>
    <row r="246" spans="1:13" s="7" customFormat="1" ht="10.5" thickBot="1">
      <c r="A246" s="4"/>
      <c r="B246" s="13"/>
      <c r="C246" s="422" t="s">
        <v>24</v>
      </c>
      <c r="D246" s="422"/>
      <c r="E246" s="423">
        <v>8</v>
      </c>
      <c r="F246" s="424"/>
      <c r="G246" s="423">
        <v>9</v>
      </c>
      <c r="H246" s="422"/>
      <c r="I246" s="423">
        <v>17</v>
      </c>
      <c r="J246" s="422"/>
      <c r="K246" s="5"/>
      <c r="L246" s="5"/>
      <c r="M246" s="14"/>
    </row>
    <row r="247" spans="1:13" s="7" customFormat="1" ht="10.5" thickTop="1">
      <c r="A247" s="4"/>
      <c r="B247" s="13"/>
      <c r="C247" s="179" t="s">
        <v>40</v>
      </c>
      <c r="D247" s="5"/>
      <c r="E247" s="5"/>
      <c r="F247" s="5"/>
      <c r="G247" s="5"/>
      <c r="H247" s="5"/>
      <c r="I247" s="5"/>
      <c r="J247" s="5"/>
      <c r="K247" s="5"/>
      <c r="L247" s="5"/>
      <c r="M247" s="14"/>
    </row>
    <row r="248" spans="1:13" s="7" customFormat="1">
      <c r="A248" s="4"/>
      <c r="B248" s="13"/>
      <c r="C248" s="5"/>
      <c r="D248" s="5"/>
      <c r="E248" s="5"/>
      <c r="F248" s="5"/>
      <c r="G248" s="5"/>
      <c r="H248" s="5"/>
      <c r="I248" s="5"/>
      <c r="J248" s="5"/>
      <c r="K248" s="5"/>
      <c r="L248" s="5"/>
      <c r="M248" s="14"/>
    </row>
    <row r="249" spans="1:13" s="7" customFormat="1" ht="23.25" customHeight="1">
      <c r="A249" s="4"/>
      <c r="B249" s="13"/>
      <c r="C249" s="761" t="s">
        <v>127</v>
      </c>
      <c r="D249" s="761"/>
      <c r="E249" s="761"/>
      <c r="F249" s="761"/>
      <c r="G249" s="761"/>
      <c r="H249" s="761"/>
      <c r="I249" s="761"/>
      <c r="J249" s="761"/>
      <c r="K249" s="761"/>
      <c r="L249" s="234"/>
      <c r="M249" s="235"/>
    </row>
    <row r="250" spans="1:13" s="7" customFormat="1">
      <c r="A250" s="4"/>
      <c r="B250" s="13"/>
      <c r="C250" s="755" t="s">
        <v>128</v>
      </c>
      <c r="D250" s="755"/>
      <c r="E250" s="755"/>
      <c r="F250" s="755"/>
      <c r="G250" s="755"/>
      <c r="H250" s="5"/>
      <c r="I250" s="5"/>
      <c r="J250" s="5"/>
      <c r="K250" s="5"/>
      <c r="L250" s="5"/>
      <c r="M250" s="14"/>
    </row>
    <row r="251" spans="1:13" s="7" customFormat="1">
      <c r="A251" s="4"/>
      <c r="B251" s="13"/>
      <c r="C251" s="5"/>
      <c r="D251" s="5"/>
      <c r="E251" s="5"/>
      <c r="F251" s="5"/>
      <c r="G251" s="5"/>
      <c r="H251" s="5"/>
      <c r="I251" s="5"/>
      <c r="J251" s="5"/>
      <c r="K251" s="5"/>
      <c r="L251" s="5"/>
      <c r="M251" s="14"/>
    </row>
    <row r="252" spans="1:13" s="7" customFormat="1" ht="10.5">
      <c r="A252" s="4"/>
      <c r="B252" s="13"/>
      <c r="C252" s="101" t="s">
        <v>129</v>
      </c>
      <c r="D252" s="101"/>
      <c r="E252" s="101"/>
      <c r="F252" s="101"/>
      <c r="G252" s="101"/>
      <c r="H252" s="101"/>
      <c r="I252" s="101"/>
      <c r="J252" s="101"/>
      <c r="K252" s="5"/>
      <c r="L252" s="5"/>
      <c r="M252" s="14"/>
    </row>
    <row r="253" spans="1:13" s="7" customFormat="1" ht="10.5">
      <c r="A253" s="4"/>
      <c r="B253" s="13"/>
      <c r="C253" s="168"/>
      <c r="D253" s="118"/>
      <c r="E253" s="579" t="s">
        <v>19</v>
      </c>
      <c r="F253" s="593"/>
      <c r="G253" s="579" t="s">
        <v>20</v>
      </c>
      <c r="H253" s="119"/>
      <c r="I253" s="5"/>
      <c r="J253" s="5"/>
      <c r="K253" s="5"/>
      <c r="L253" s="5"/>
      <c r="M253" s="14"/>
    </row>
    <row r="254" spans="1:13" s="7" customFormat="1">
      <c r="A254" s="4"/>
      <c r="B254" s="13"/>
      <c r="C254" s="401" t="s">
        <v>130</v>
      </c>
      <c r="D254" s="401"/>
      <c r="E254" s="404">
        <v>0.89</v>
      </c>
      <c r="F254" s="403"/>
      <c r="G254" s="404">
        <v>1</v>
      </c>
      <c r="H254" s="189"/>
      <c r="I254" s="5"/>
      <c r="J254" s="5"/>
      <c r="K254" s="5"/>
      <c r="L254" s="5"/>
      <c r="M254" s="14"/>
    </row>
    <row r="255" spans="1:13" s="7" customFormat="1" ht="10.5" thickBot="1">
      <c r="A255" s="4"/>
      <c r="B255" s="13"/>
      <c r="C255" s="405" t="s">
        <v>131</v>
      </c>
      <c r="D255" s="405"/>
      <c r="E255" s="406" t="s">
        <v>128</v>
      </c>
      <c r="F255" s="407"/>
      <c r="G255" s="406" t="s">
        <v>128</v>
      </c>
      <c r="H255" s="238"/>
      <c r="I255" s="5"/>
      <c r="J255" s="5"/>
      <c r="K255" s="5"/>
      <c r="L255" s="5"/>
      <c r="M255" s="14"/>
    </row>
    <row r="256" spans="1:13" s="7" customFormat="1" ht="10.5" thickTop="1">
      <c r="A256" s="4"/>
      <c r="B256" s="13"/>
      <c r="C256" s="179" t="s">
        <v>40</v>
      </c>
      <c r="D256" s="135"/>
      <c r="E256" s="236"/>
      <c r="F256" s="237"/>
      <c r="G256" s="236"/>
      <c r="H256" s="135"/>
      <c r="I256" s="236"/>
      <c r="J256" s="135"/>
      <c r="K256" s="5"/>
      <c r="L256" s="5"/>
      <c r="M256" s="14"/>
    </row>
    <row r="257" spans="1:20" s="7" customFormat="1">
      <c r="A257" s="4"/>
      <c r="B257" s="13"/>
      <c r="C257" s="135"/>
      <c r="D257" s="135"/>
      <c r="E257" s="236"/>
      <c r="F257" s="237"/>
      <c r="G257" s="236"/>
      <c r="H257" s="135"/>
      <c r="I257" s="236"/>
      <c r="J257" s="135"/>
      <c r="K257" s="5"/>
      <c r="L257" s="5"/>
      <c r="M257" s="14"/>
    </row>
    <row r="258" spans="1:20" s="7" customFormat="1">
      <c r="A258" s="4"/>
      <c r="B258" s="13"/>
      <c r="C258" s="5"/>
      <c r="D258" s="5"/>
      <c r="E258" s="5"/>
      <c r="F258" s="5"/>
      <c r="G258" s="5"/>
      <c r="H258" s="5"/>
      <c r="I258" s="5"/>
      <c r="J258" s="5"/>
      <c r="K258" s="5"/>
      <c r="L258" s="5"/>
      <c r="M258" s="14"/>
    </row>
    <row r="259" spans="1:20" s="55" customFormat="1" ht="18.75" customHeight="1">
      <c r="A259" s="50"/>
      <c r="B259" s="51"/>
      <c r="C259" s="49" t="s">
        <v>132</v>
      </c>
      <c r="D259" s="52"/>
      <c r="E259" s="52"/>
      <c r="F259" s="52"/>
      <c r="G259" s="53"/>
      <c r="H259" s="53"/>
      <c r="I259" s="53"/>
      <c r="J259" s="53"/>
      <c r="K259" s="53"/>
      <c r="L259" s="53"/>
      <c r="M259" s="54"/>
      <c r="N259" s="5"/>
      <c r="O259" s="5"/>
      <c r="P259" s="5"/>
      <c r="Q259" s="5"/>
      <c r="R259" s="5"/>
      <c r="S259" s="5"/>
      <c r="T259" s="5"/>
    </row>
    <row r="260" spans="1:20" s="5" customFormat="1" ht="10.5">
      <c r="A260" s="4"/>
      <c r="B260" s="174"/>
      <c r="C260" s="97"/>
      <c r="D260" s="8"/>
      <c r="E260" s="8"/>
      <c r="F260" s="8"/>
      <c r="M260" s="14"/>
    </row>
    <row r="261" spans="1:20" s="5" customFormat="1" ht="10.5">
      <c r="A261" s="4"/>
      <c r="B261" s="174"/>
      <c r="C261" s="97"/>
      <c r="D261" s="8"/>
      <c r="E261" s="8"/>
      <c r="F261" s="8"/>
      <c r="M261" s="14"/>
    </row>
    <row r="262" spans="1:20" s="5" customFormat="1" ht="10.5">
      <c r="A262" s="4"/>
      <c r="B262" s="16"/>
      <c r="C262" s="148" t="s">
        <v>133</v>
      </c>
      <c r="D262" s="7"/>
      <c r="E262" s="7"/>
      <c r="F262" s="7"/>
      <c r="G262" s="7"/>
      <c r="H262" s="7"/>
      <c r="I262" s="7"/>
      <c r="J262" s="7"/>
      <c r="K262" s="7"/>
      <c r="L262" s="7"/>
      <c r="M262" s="14"/>
    </row>
    <row r="263" spans="1:20" s="5" customFormat="1" ht="10.5">
      <c r="A263" s="4"/>
      <c r="B263" s="16"/>
      <c r="C263" s="175"/>
      <c r="D263" s="7"/>
      <c r="E263" s="7"/>
      <c r="F263" s="748" t="s">
        <v>19</v>
      </c>
      <c r="G263" s="748"/>
      <c r="H263" s="748"/>
      <c r="I263" s="585"/>
      <c r="J263" s="748" t="s">
        <v>20</v>
      </c>
      <c r="K263" s="748"/>
      <c r="L263" s="748"/>
      <c r="M263" s="14"/>
    </row>
    <row r="264" spans="1:20" s="7" customFormat="1" ht="10.5">
      <c r="A264" s="4"/>
      <c r="B264" s="13"/>
      <c r="C264" s="176"/>
      <c r="D264" s="176"/>
      <c r="E264" s="176"/>
      <c r="F264" s="594" t="s">
        <v>37</v>
      </c>
      <c r="G264" s="594" t="s">
        <v>38</v>
      </c>
      <c r="H264" s="594" t="s">
        <v>39</v>
      </c>
      <c r="I264" s="595"/>
      <c r="J264" s="594" t="s">
        <v>37</v>
      </c>
      <c r="K264" s="594" t="s">
        <v>38</v>
      </c>
      <c r="L264" s="594" t="s">
        <v>39</v>
      </c>
      <c r="M264" s="14"/>
      <c r="O264" s="5"/>
      <c r="P264" s="5"/>
      <c r="Q264" s="5"/>
      <c r="R264" s="5"/>
    </row>
    <row r="265" spans="1:20" s="7" customFormat="1" ht="14.45">
      <c r="A265" s="4"/>
      <c r="B265" s="13"/>
      <c r="C265" s="425" t="s">
        <v>134</v>
      </c>
      <c r="D265" s="425"/>
      <c r="E265" s="426"/>
      <c r="F265" s="427">
        <v>0.14285700000000001</v>
      </c>
      <c r="G265" s="427">
        <v>0</v>
      </c>
      <c r="H265" s="427">
        <v>0.28571400000000002</v>
      </c>
      <c r="I265" s="427"/>
      <c r="J265" s="427">
        <v>0</v>
      </c>
      <c r="K265" s="427">
        <v>0</v>
      </c>
      <c r="L265" s="427">
        <v>0.57142899999999996</v>
      </c>
      <c r="M265" s="14"/>
      <c r="O265"/>
    </row>
    <row r="266" spans="1:20" s="7" customFormat="1" ht="14.45">
      <c r="A266" s="4"/>
      <c r="B266" s="13"/>
      <c r="C266" s="428" t="s">
        <v>135</v>
      </c>
      <c r="D266" s="428"/>
      <c r="E266" s="429"/>
      <c r="F266" s="430">
        <v>0</v>
      </c>
      <c r="G266" s="430">
        <v>0</v>
      </c>
      <c r="H266" s="430">
        <v>0</v>
      </c>
      <c r="I266" s="430"/>
      <c r="J266" s="431">
        <v>0</v>
      </c>
      <c r="K266" s="431">
        <v>0</v>
      </c>
      <c r="L266" s="430">
        <v>1</v>
      </c>
      <c r="M266" s="14"/>
      <c r="O266"/>
    </row>
    <row r="267" spans="1:20" s="7" customFormat="1" ht="14.45">
      <c r="A267" s="4"/>
      <c r="B267" s="13"/>
      <c r="C267" s="408" t="s">
        <v>81</v>
      </c>
      <c r="D267" s="428"/>
      <c r="E267" s="428"/>
      <c r="F267" s="431">
        <v>0</v>
      </c>
      <c r="G267" s="431">
        <v>0</v>
      </c>
      <c r="H267" s="431">
        <v>0</v>
      </c>
      <c r="I267" s="431"/>
      <c r="J267" s="431">
        <v>0</v>
      </c>
      <c r="K267" s="431">
        <v>0.25</v>
      </c>
      <c r="L267" s="430">
        <v>0.75</v>
      </c>
      <c r="M267" s="14"/>
      <c r="O267"/>
      <c r="Q267" s="213"/>
      <c r="R267" s="213"/>
    </row>
    <row r="268" spans="1:20" s="7" customFormat="1" ht="14.45">
      <c r="A268" s="4"/>
      <c r="B268" s="13"/>
      <c r="C268" s="408" t="s">
        <v>136</v>
      </c>
      <c r="D268" s="428"/>
      <c r="E268" s="428"/>
      <c r="F268" s="431">
        <v>0</v>
      </c>
      <c r="G268" s="431">
        <v>0.28571400000000002</v>
      </c>
      <c r="H268" s="431">
        <v>0.14285700000000001</v>
      </c>
      <c r="I268" s="431"/>
      <c r="J268" s="431">
        <v>0</v>
      </c>
      <c r="K268" s="431">
        <v>0.42857099999999998</v>
      </c>
      <c r="L268" s="430">
        <v>0.14285700000000001</v>
      </c>
      <c r="M268" s="14"/>
      <c r="O268"/>
      <c r="Q268" s="213"/>
      <c r="R268" s="213"/>
    </row>
    <row r="269" spans="1:20" s="7" customFormat="1" ht="14.45">
      <c r="A269" s="4"/>
      <c r="B269" s="13"/>
      <c r="C269" s="408" t="s">
        <v>83</v>
      </c>
      <c r="D269" s="428"/>
      <c r="E269" s="428"/>
      <c r="F269" s="431">
        <v>0</v>
      </c>
      <c r="G269" s="431">
        <v>0.29729699999999998</v>
      </c>
      <c r="H269" s="431">
        <v>5.4053999999999998E-2</v>
      </c>
      <c r="I269" s="431"/>
      <c r="J269" s="431">
        <v>0</v>
      </c>
      <c r="K269" s="431">
        <v>0.54054100000000005</v>
      </c>
      <c r="L269" s="430">
        <v>0.108108</v>
      </c>
      <c r="M269" s="14"/>
      <c r="O269"/>
      <c r="Q269" s="213"/>
      <c r="R269" s="213"/>
    </row>
    <row r="270" spans="1:20" s="7" customFormat="1" ht="14.45">
      <c r="A270" s="4"/>
      <c r="B270" s="13"/>
      <c r="C270" s="408" t="s">
        <v>137</v>
      </c>
      <c r="D270" s="428"/>
      <c r="E270" s="428"/>
      <c r="F270" s="431">
        <v>1.3332999999999999E-2</v>
      </c>
      <c r="G270" s="431">
        <v>0.37333300000000003</v>
      </c>
      <c r="H270" s="431">
        <v>6.6667000000000004E-2</v>
      </c>
      <c r="I270" s="431"/>
      <c r="J270" s="431">
        <v>5.3332999999999998E-2</v>
      </c>
      <c r="K270" s="431">
        <v>0.4</v>
      </c>
      <c r="L270" s="430">
        <v>9.3332999999999999E-2</v>
      </c>
      <c r="M270" s="14"/>
      <c r="O270"/>
      <c r="Q270" s="213"/>
      <c r="R270" s="213"/>
    </row>
    <row r="271" spans="1:20" s="7" customFormat="1" ht="14.45">
      <c r="A271" s="4"/>
      <c r="B271" s="13"/>
      <c r="C271" s="408" t="s">
        <v>85</v>
      </c>
      <c r="D271" s="428"/>
      <c r="E271" s="428"/>
      <c r="F271" s="431">
        <v>0</v>
      </c>
      <c r="G271" s="431">
        <v>0</v>
      </c>
      <c r="H271" s="431">
        <v>0.5</v>
      </c>
      <c r="I271" s="431"/>
      <c r="J271" s="431">
        <v>0</v>
      </c>
      <c r="K271" s="431">
        <v>0.5</v>
      </c>
      <c r="L271" s="430">
        <v>0</v>
      </c>
      <c r="M271" s="14"/>
      <c r="O271"/>
      <c r="Q271" s="213"/>
      <c r="R271" s="213"/>
    </row>
    <row r="272" spans="1:20" s="7" customFormat="1" ht="14.45">
      <c r="A272" s="4"/>
      <c r="B272" s="13"/>
      <c r="C272" s="408" t="s">
        <v>86</v>
      </c>
      <c r="D272" s="428"/>
      <c r="E272" s="428"/>
      <c r="F272" s="431">
        <v>7.3034000000000002E-2</v>
      </c>
      <c r="G272" s="431">
        <v>0.353933</v>
      </c>
      <c r="H272" s="431">
        <v>5.6180000000000001E-2</v>
      </c>
      <c r="I272" s="431"/>
      <c r="J272" s="431">
        <v>9.5505999999999994E-2</v>
      </c>
      <c r="K272" s="431">
        <v>0.32584299999999999</v>
      </c>
      <c r="L272" s="430">
        <v>9.5505999999999994E-2</v>
      </c>
      <c r="M272" s="14"/>
      <c r="O272"/>
      <c r="Q272" s="213"/>
      <c r="R272" s="213"/>
    </row>
    <row r="273" spans="1:18" s="7" customFormat="1" ht="14.45">
      <c r="A273" s="4"/>
      <c r="B273" s="13"/>
      <c r="C273" s="408" t="s">
        <v>87</v>
      </c>
      <c r="D273" s="428"/>
      <c r="E273" s="428"/>
      <c r="F273" s="431">
        <v>0.1875</v>
      </c>
      <c r="G273" s="431">
        <v>0.3125</v>
      </c>
      <c r="H273" s="431">
        <v>0.27083299999999999</v>
      </c>
      <c r="I273" s="431"/>
      <c r="J273" s="431">
        <v>0.104167</v>
      </c>
      <c r="K273" s="431">
        <v>0.104167</v>
      </c>
      <c r="L273" s="430">
        <v>2.0833000000000001E-2</v>
      </c>
      <c r="M273" s="14"/>
      <c r="O273"/>
      <c r="Q273" s="213"/>
      <c r="R273" s="213"/>
    </row>
    <row r="274" spans="1:18" s="7" customFormat="1" ht="15" thickBot="1">
      <c r="A274" s="4"/>
      <c r="B274" s="13"/>
      <c r="C274" s="432" t="s">
        <v>138</v>
      </c>
      <c r="D274" s="433"/>
      <c r="E274" s="434"/>
      <c r="F274" s="435">
        <v>6.3325000000000006E-2</v>
      </c>
      <c r="G274" s="435">
        <v>0.32453799999999999</v>
      </c>
      <c r="H274" s="435">
        <v>0.10290199999999999</v>
      </c>
      <c r="I274" s="435"/>
      <c r="J274" s="435">
        <v>6.8601999999999996E-2</v>
      </c>
      <c r="K274" s="435">
        <v>0.327177</v>
      </c>
      <c r="L274" s="435">
        <v>0.113456</v>
      </c>
      <c r="M274" s="14"/>
      <c r="O274"/>
      <c r="Q274" s="213"/>
      <c r="R274" s="213"/>
    </row>
    <row r="275" spans="1:18" s="7" customFormat="1" ht="10.5" thickTop="1">
      <c r="A275" s="4"/>
      <c r="B275" s="13"/>
      <c r="C275" s="178"/>
      <c r="D275" s="178"/>
      <c r="E275" s="178"/>
      <c r="F275" s="178"/>
      <c r="G275" s="178"/>
      <c r="H275" s="178"/>
      <c r="I275" s="178"/>
      <c r="J275" s="178"/>
      <c r="K275" s="178"/>
      <c r="L275" s="178"/>
      <c r="M275" s="14"/>
    </row>
    <row r="276" spans="1:18" s="5" customFormat="1" ht="14.45">
      <c r="A276" s="4"/>
      <c r="B276" s="16"/>
      <c r="C276" s="175"/>
      <c r="D276" s="7"/>
      <c r="E276" s="7"/>
      <c r="F276" s="748" t="s">
        <v>24</v>
      </c>
      <c r="G276" s="748"/>
      <c r="H276" s="748"/>
      <c r="I276"/>
      <c r="J276"/>
      <c r="K276"/>
      <c r="L276"/>
      <c r="M276" s="14"/>
    </row>
    <row r="277" spans="1:18" s="7" customFormat="1" ht="14.45">
      <c r="A277" s="4"/>
      <c r="B277" s="13"/>
      <c r="C277" s="176"/>
      <c r="D277" s="176"/>
      <c r="E277" s="176"/>
      <c r="F277" s="594" t="s">
        <v>37</v>
      </c>
      <c r="G277" s="594" t="s">
        <v>38</v>
      </c>
      <c r="H277" s="594" t="s">
        <v>39</v>
      </c>
      <c r="I277"/>
      <c r="J277"/>
      <c r="K277"/>
      <c r="L277"/>
      <c r="M277" s="14"/>
      <c r="O277" s="5"/>
      <c r="P277" s="5"/>
      <c r="Q277" s="5"/>
      <c r="R277" s="5"/>
    </row>
    <row r="278" spans="1:18" s="7" customFormat="1" ht="14.45">
      <c r="A278" s="4"/>
      <c r="B278" s="13"/>
      <c r="C278" s="425" t="s">
        <v>134</v>
      </c>
      <c r="D278" s="425"/>
      <c r="E278" s="426"/>
      <c r="F278" s="427">
        <v>0.14285700000000001</v>
      </c>
      <c r="G278" s="427">
        <v>0</v>
      </c>
      <c r="H278" s="427">
        <v>0.85714299999999999</v>
      </c>
      <c r="I278"/>
      <c r="J278"/>
      <c r="K278"/>
      <c r="L278"/>
      <c r="M278" s="14"/>
      <c r="O278"/>
    </row>
    <row r="279" spans="1:18" s="7" customFormat="1" ht="14.45">
      <c r="A279" s="4"/>
      <c r="B279" s="13"/>
      <c r="C279" s="428" t="s">
        <v>135</v>
      </c>
      <c r="D279" s="428"/>
      <c r="E279" s="429"/>
      <c r="F279" s="430">
        <v>0</v>
      </c>
      <c r="G279" s="430">
        <v>0</v>
      </c>
      <c r="H279" s="430">
        <v>1</v>
      </c>
      <c r="I279"/>
      <c r="J279"/>
      <c r="K279"/>
      <c r="L279"/>
      <c r="M279" s="14"/>
      <c r="O279"/>
    </row>
    <row r="280" spans="1:18" s="7" customFormat="1" ht="14.45">
      <c r="A280" s="4"/>
      <c r="B280" s="13"/>
      <c r="C280" s="408" t="s">
        <v>81</v>
      </c>
      <c r="D280" s="428"/>
      <c r="E280" s="428"/>
      <c r="F280" s="431">
        <v>0</v>
      </c>
      <c r="G280" s="431">
        <v>0.25</v>
      </c>
      <c r="H280" s="431">
        <v>0.75</v>
      </c>
      <c r="I280"/>
      <c r="J280"/>
      <c r="K280"/>
      <c r="L280"/>
      <c r="M280" s="14"/>
      <c r="O280"/>
      <c r="Q280" s="213"/>
      <c r="R280" s="213"/>
    </row>
    <row r="281" spans="1:18" s="7" customFormat="1" ht="14.45">
      <c r="A281" s="4"/>
      <c r="B281" s="13"/>
      <c r="C281" s="428" t="s">
        <v>136</v>
      </c>
      <c r="D281" s="428"/>
      <c r="E281" s="428"/>
      <c r="F281" s="431">
        <v>0</v>
      </c>
      <c r="G281" s="431">
        <v>0.71428500000000006</v>
      </c>
      <c r="H281" s="431">
        <v>0.28571400000000002</v>
      </c>
      <c r="I281"/>
      <c r="J281"/>
      <c r="K281"/>
      <c r="L281"/>
      <c r="M281" s="14"/>
      <c r="O281"/>
      <c r="Q281" s="213"/>
      <c r="R281" s="213"/>
    </row>
    <row r="282" spans="1:18" s="7" customFormat="1" ht="14.45">
      <c r="A282" s="4"/>
      <c r="B282" s="13"/>
      <c r="C282" s="408" t="s">
        <v>83</v>
      </c>
      <c r="D282" s="428"/>
      <c r="E282" s="428"/>
      <c r="F282" s="431">
        <v>0</v>
      </c>
      <c r="G282" s="431">
        <v>0.83783800000000008</v>
      </c>
      <c r="H282" s="431">
        <v>0.162162</v>
      </c>
      <c r="I282"/>
      <c r="J282"/>
      <c r="K282"/>
      <c r="L282"/>
      <c r="M282" s="14"/>
      <c r="O282"/>
      <c r="Q282" s="213"/>
      <c r="R282" s="213"/>
    </row>
    <row r="283" spans="1:18" s="7" customFormat="1" ht="14.45">
      <c r="A283" s="4"/>
      <c r="B283" s="13"/>
      <c r="C283" s="408" t="s">
        <v>137</v>
      </c>
      <c r="D283" s="428"/>
      <c r="E283" s="428"/>
      <c r="F283" s="431">
        <v>6.6666000000000003E-2</v>
      </c>
      <c r="G283" s="431">
        <v>0.77333300000000005</v>
      </c>
      <c r="H283" s="431">
        <v>0.16</v>
      </c>
      <c r="I283"/>
      <c r="J283"/>
      <c r="K283"/>
      <c r="L283"/>
      <c r="M283" s="14"/>
      <c r="O283"/>
      <c r="Q283" s="213"/>
      <c r="R283" s="213"/>
    </row>
    <row r="284" spans="1:18" s="7" customFormat="1" ht="14.45">
      <c r="A284" s="4"/>
      <c r="B284" s="13"/>
      <c r="C284" s="408" t="s">
        <v>85</v>
      </c>
      <c r="D284" s="428"/>
      <c r="E284" s="428"/>
      <c r="F284" s="431">
        <v>0</v>
      </c>
      <c r="G284" s="431">
        <v>0.5</v>
      </c>
      <c r="H284" s="431">
        <v>0.5</v>
      </c>
      <c r="I284"/>
      <c r="J284"/>
      <c r="K284"/>
      <c r="L284"/>
      <c r="M284" s="14"/>
      <c r="O284"/>
      <c r="Q284" s="213"/>
      <c r="R284" s="213"/>
    </row>
    <row r="285" spans="1:18" s="7" customFormat="1" ht="14.45">
      <c r="A285" s="4"/>
      <c r="B285" s="13"/>
      <c r="C285" s="408" t="s">
        <v>86</v>
      </c>
      <c r="D285" s="428"/>
      <c r="E285" s="428"/>
      <c r="F285" s="431">
        <v>0.16854</v>
      </c>
      <c r="G285" s="431">
        <v>0.67977599999999994</v>
      </c>
      <c r="H285" s="431">
        <v>0.15168599999999999</v>
      </c>
      <c r="I285"/>
      <c r="J285"/>
      <c r="K285"/>
      <c r="L285"/>
      <c r="M285" s="14"/>
      <c r="O285"/>
      <c r="Q285" s="213"/>
      <c r="R285" s="213"/>
    </row>
    <row r="286" spans="1:18" s="7" customFormat="1" ht="14.45">
      <c r="A286" s="4"/>
      <c r="B286" s="13"/>
      <c r="C286" s="408" t="s">
        <v>87</v>
      </c>
      <c r="D286" s="428"/>
      <c r="E286" s="428"/>
      <c r="F286" s="431">
        <v>0.29166700000000001</v>
      </c>
      <c r="G286" s="431">
        <v>0.41666700000000001</v>
      </c>
      <c r="H286" s="431">
        <v>0.29166599999999998</v>
      </c>
      <c r="I286"/>
      <c r="J286"/>
      <c r="K286"/>
      <c r="L286"/>
      <c r="M286" s="14"/>
      <c r="O286"/>
      <c r="Q286" s="213"/>
      <c r="R286" s="213"/>
    </row>
    <row r="287" spans="1:18" s="7" customFormat="1" ht="15" thickBot="1">
      <c r="A287" s="4"/>
      <c r="B287" s="13"/>
      <c r="C287" s="432" t="s">
        <v>138</v>
      </c>
      <c r="D287" s="433"/>
      <c r="E287" s="434"/>
      <c r="F287" s="435">
        <v>0.13192700000000002</v>
      </c>
      <c r="G287" s="435">
        <v>0.65171500000000004</v>
      </c>
      <c r="H287" s="435">
        <v>0.21635799999999999</v>
      </c>
      <c r="I287"/>
      <c r="J287"/>
      <c r="K287"/>
      <c r="L287"/>
      <c r="M287" s="14"/>
      <c r="O287"/>
      <c r="Q287" s="213"/>
      <c r="R287" s="213"/>
    </row>
    <row r="288" spans="1:18" s="7" customFormat="1" ht="15" thickTop="1">
      <c r="A288" s="4"/>
      <c r="B288" s="13"/>
      <c r="C288" s="178"/>
      <c r="D288" s="178"/>
      <c r="E288" s="178"/>
      <c r="F288" s="178"/>
      <c r="G288" s="178"/>
      <c r="H288" s="178"/>
      <c r="I288"/>
      <c r="J288"/>
      <c r="K288"/>
      <c r="L288"/>
      <c r="M288" s="14"/>
    </row>
    <row r="289" spans="1:20" s="5" customFormat="1">
      <c r="A289" s="4"/>
      <c r="B289" s="13"/>
      <c r="C289" s="762" t="s">
        <v>139</v>
      </c>
      <c r="D289" s="762"/>
      <c r="E289" s="762"/>
      <c r="F289" s="762"/>
      <c r="G289" s="762"/>
      <c r="H289" s="762"/>
      <c r="I289" s="762"/>
      <c r="J289" s="762"/>
      <c r="K289" s="762"/>
      <c r="L289" s="762"/>
      <c r="M289" s="14"/>
    </row>
    <row r="290" spans="1:20" s="5" customFormat="1">
      <c r="A290" s="4"/>
      <c r="B290" s="13"/>
      <c r="C290" s="179"/>
      <c r="M290" s="14"/>
    </row>
    <row r="291" spans="1:20" s="55" customFormat="1" ht="18.75" customHeight="1">
      <c r="A291" s="4"/>
      <c r="B291" s="51"/>
      <c r="C291" s="49" t="s">
        <v>140</v>
      </c>
      <c r="D291" s="52"/>
      <c r="E291" s="52"/>
      <c r="F291" s="52"/>
      <c r="G291" s="53"/>
      <c r="H291" s="53"/>
      <c r="I291" s="53"/>
      <c r="J291" s="53"/>
      <c r="K291" s="53"/>
      <c r="L291" s="53"/>
      <c r="M291" s="54"/>
    </row>
    <row r="292" spans="1:20" s="5" customFormat="1">
      <c r="A292" s="4"/>
      <c r="B292" s="16"/>
      <c r="C292" s="709"/>
      <c r="D292" s="709"/>
      <c r="E292" s="709"/>
      <c r="F292" s="709"/>
      <c r="G292" s="709"/>
      <c r="M292" s="14"/>
    </row>
    <row r="293" spans="1:20" s="5" customFormat="1">
      <c r="A293" s="4"/>
      <c r="B293" s="16"/>
      <c r="C293" s="709"/>
      <c r="D293" s="709"/>
      <c r="E293" s="709"/>
      <c r="F293" s="709"/>
      <c r="G293" s="709"/>
      <c r="M293" s="14"/>
    </row>
    <row r="294" spans="1:20" s="5" customFormat="1" ht="10.5">
      <c r="A294" s="4"/>
      <c r="B294" s="16"/>
      <c r="C294" s="148" t="s">
        <v>141</v>
      </c>
      <c r="I294" s="8"/>
      <c r="J294" s="8"/>
      <c r="K294" s="8"/>
      <c r="L294" s="8"/>
      <c r="M294" s="14"/>
    </row>
    <row r="295" spans="1:20" s="5" customFormat="1" ht="15" customHeight="1">
      <c r="A295" s="4"/>
      <c r="B295" s="16"/>
      <c r="C295" s="175"/>
      <c r="E295" s="231"/>
      <c r="F295" s="757" t="s">
        <v>46</v>
      </c>
      <c r="G295" s="757"/>
      <c r="H295" s="757"/>
      <c r="I295" s="596"/>
      <c r="J295" s="757" t="s">
        <v>47</v>
      </c>
      <c r="K295" s="757"/>
      <c r="L295" s="757"/>
      <c r="M295" s="14"/>
    </row>
    <row r="296" spans="1:20" s="5" customFormat="1" ht="10.5">
      <c r="A296" s="4"/>
      <c r="B296" s="16"/>
      <c r="C296" s="180"/>
      <c r="D296" s="176"/>
      <c r="E296" s="177"/>
      <c r="F296" s="594" t="s">
        <v>19</v>
      </c>
      <c r="G296" s="582"/>
      <c r="H296" s="594" t="s">
        <v>20</v>
      </c>
      <c r="I296" s="594"/>
      <c r="J296" s="594" t="s">
        <v>19</v>
      </c>
      <c r="K296" s="582"/>
      <c r="L296" s="594" t="s">
        <v>20</v>
      </c>
      <c r="M296" s="14"/>
    </row>
    <row r="297" spans="1:20" s="5" customFormat="1">
      <c r="A297" s="4"/>
      <c r="B297" s="16"/>
      <c r="C297" s="758" t="s">
        <v>142</v>
      </c>
      <c r="D297" s="758"/>
      <c r="E297" s="436"/>
      <c r="F297" s="437">
        <v>0.1429</v>
      </c>
      <c r="G297" s="438"/>
      <c r="H297" s="437">
        <v>0.85709999999999997</v>
      </c>
      <c r="I297" s="438"/>
      <c r="J297" s="439" t="s">
        <v>143</v>
      </c>
      <c r="K297" s="440"/>
      <c r="L297" s="441"/>
      <c r="M297" s="14"/>
      <c r="Q297" s="181"/>
      <c r="R297" s="181"/>
      <c r="S297" s="181"/>
      <c r="T297" s="181"/>
    </row>
    <row r="298" spans="1:20" s="5" customFormat="1" ht="14.45">
      <c r="A298" s="4"/>
      <c r="B298" s="16"/>
      <c r="C298" s="759" t="s">
        <v>144</v>
      </c>
      <c r="D298" s="759"/>
      <c r="E298" s="442"/>
      <c r="F298" s="443">
        <v>0.35</v>
      </c>
      <c r="G298" s="444"/>
      <c r="H298" s="443">
        <v>0.65</v>
      </c>
      <c r="I298" s="444"/>
      <c r="J298" s="445">
        <v>0.38500000000000001</v>
      </c>
      <c r="K298" s="430"/>
      <c r="L298" s="445">
        <v>0.61499999999999999</v>
      </c>
      <c r="M298" s="14"/>
      <c r="O298" s="186"/>
      <c r="Q298" s="181"/>
      <c r="R298" s="181"/>
      <c r="S298" s="181"/>
      <c r="T298" s="181"/>
    </row>
    <row r="299" spans="1:20" s="5" customFormat="1" ht="14.45">
      <c r="A299" s="4"/>
      <c r="B299" s="16"/>
      <c r="C299" s="759" t="s">
        <v>145</v>
      </c>
      <c r="D299" s="759"/>
      <c r="E299" s="442"/>
      <c r="F299" s="443">
        <v>0.3548</v>
      </c>
      <c r="G299" s="444"/>
      <c r="H299" s="443">
        <v>0.6452</v>
      </c>
      <c r="I299" s="444"/>
      <c r="J299" s="445">
        <v>0.36399999999999999</v>
      </c>
      <c r="K299" s="430"/>
      <c r="L299" s="445">
        <v>0.63600000000000001</v>
      </c>
      <c r="M299" s="14"/>
      <c r="O299" s="186"/>
      <c r="Q299" s="181"/>
      <c r="R299" s="181"/>
      <c r="S299" s="181"/>
      <c r="T299" s="181"/>
    </row>
    <row r="300" spans="1:20" s="5" customFormat="1" ht="14.45">
      <c r="A300" s="4"/>
      <c r="B300" s="16"/>
      <c r="C300" s="759" t="s">
        <v>146</v>
      </c>
      <c r="D300" s="759"/>
      <c r="E300" s="442"/>
      <c r="F300" s="443">
        <v>0.46050000000000002</v>
      </c>
      <c r="G300" s="444"/>
      <c r="H300" s="443">
        <v>0.53949999999999998</v>
      </c>
      <c r="I300" s="444"/>
      <c r="J300" s="445">
        <v>0.42499999999999999</v>
      </c>
      <c r="K300" s="430"/>
      <c r="L300" s="445">
        <v>0.57499999999999996</v>
      </c>
      <c r="M300" s="14"/>
      <c r="O300" s="186"/>
      <c r="Q300" s="181"/>
      <c r="R300" s="181"/>
      <c r="S300" s="181"/>
      <c r="T300" s="181"/>
    </row>
    <row r="301" spans="1:20" s="5" customFormat="1" ht="14.45">
      <c r="A301" s="4"/>
      <c r="B301" s="16"/>
      <c r="C301" s="759" t="s">
        <v>147</v>
      </c>
      <c r="D301" s="759"/>
      <c r="E301" s="442"/>
      <c r="F301" s="443">
        <v>0.48370000000000002</v>
      </c>
      <c r="G301" s="444"/>
      <c r="H301" s="443">
        <v>0.51629999999999998</v>
      </c>
      <c r="I301" s="444"/>
      <c r="J301" s="445">
        <v>0.47199999999999998</v>
      </c>
      <c r="K301" s="430"/>
      <c r="L301" s="445">
        <v>0.52800000000000002</v>
      </c>
      <c r="M301" s="14"/>
      <c r="O301" s="186"/>
      <c r="Q301" s="181"/>
      <c r="R301" s="181"/>
      <c r="S301" s="181"/>
      <c r="T301" s="181"/>
    </row>
    <row r="302" spans="1:20" s="5" customFormat="1" ht="14.45">
      <c r="A302" s="4"/>
      <c r="B302" s="16"/>
      <c r="C302" s="759" t="s">
        <v>148</v>
      </c>
      <c r="D302" s="759">
        <v>0.20299145299145299</v>
      </c>
      <c r="E302" s="442"/>
      <c r="F302" s="443">
        <v>0.62890000000000001</v>
      </c>
      <c r="G302" s="444"/>
      <c r="H302" s="443">
        <v>0.37109999999999999</v>
      </c>
      <c r="I302" s="444"/>
      <c r="J302" s="445">
        <v>0.65900000000000003</v>
      </c>
      <c r="K302" s="430"/>
      <c r="L302" s="445">
        <v>0.34099999999999997</v>
      </c>
      <c r="M302" s="14"/>
      <c r="O302" s="186"/>
      <c r="R302" s="94"/>
      <c r="S302" s="94"/>
      <c r="T302" s="181"/>
    </row>
    <row r="303" spans="1:20" s="5" customFormat="1" ht="15" thickBot="1">
      <c r="A303" s="4"/>
      <c r="B303" s="16"/>
      <c r="C303" s="760" t="s">
        <v>24</v>
      </c>
      <c r="D303" s="760">
        <v>0.47649572649572652</v>
      </c>
      <c r="E303" s="446"/>
      <c r="F303" s="447">
        <v>0.49220000000000003</v>
      </c>
      <c r="G303" s="448"/>
      <c r="H303" s="447">
        <v>0.50780000000000003</v>
      </c>
      <c r="I303" s="448"/>
      <c r="J303" s="435">
        <v>0.49199999999999999</v>
      </c>
      <c r="K303" s="449"/>
      <c r="L303" s="435">
        <v>0.50800000000000001</v>
      </c>
      <c r="M303" s="14"/>
      <c r="O303" s="186"/>
      <c r="R303" s="94"/>
      <c r="S303" s="94"/>
      <c r="T303" s="181"/>
    </row>
    <row r="304" spans="1:20" s="5" customFormat="1" ht="15" thickTop="1">
      <c r="A304" s="4"/>
      <c r="B304" s="16"/>
      <c r="C304" s="230"/>
      <c r="D304" s="230"/>
      <c r="E304" s="182"/>
      <c r="F304" s="183"/>
      <c r="G304" s="182"/>
      <c r="H304" s="184"/>
      <c r="I304" s="185"/>
      <c r="J304" s="184"/>
      <c r="K304" s="185"/>
      <c r="M304" s="14"/>
      <c r="O304" s="186"/>
      <c r="R304" s="94"/>
      <c r="S304" s="94"/>
      <c r="T304" s="181"/>
    </row>
    <row r="305" spans="1:20" s="5" customFormat="1" ht="14.45">
      <c r="A305" s="4"/>
      <c r="B305" s="16"/>
      <c r="C305" s="479" t="s">
        <v>149</v>
      </c>
      <c r="D305" s="480"/>
      <c r="E305" s="597" t="s">
        <v>150</v>
      </c>
      <c r="F305" s="481"/>
      <c r="G305" s="482"/>
      <c r="H305" s="483"/>
      <c r="I305" s="484"/>
      <c r="J305" s="483"/>
      <c r="K305" s="484"/>
      <c r="L305" s="485"/>
      <c r="M305" s="14"/>
      <c r="O305" s="186"/>
      <c r="R305" s="94"/>
      <c r="S305" s="94"/>
      <c r="T305" s="181"/>
    </row>
    <row r="306" spans="1:20" s="5" customFormat="1" ht="26.25" customHeight="1">
      <c r="A306" s="4"/>
      <c r="B306" s="16"/>
      <c r="C306" s="478" t="s">
        <v>148</v>
      </c>
      <c r="D306" s="116"/>
      <c r="E306" s="754" t="s">
        <v>151</v>
      </c>
      <c r="F306" s="754"/>
      <c r="G306" s="754"/>
      <c r="H306" s="754"/>
      <c r="I306" s="754"/>
      <c r="J306" s="754"/>
      <c r="K306" s="754"/>
      <c r="L306" s="754"/>
      <c r="M306" s="14"/>
      <c r="O306" s="186"/>
      <c r="R306" s="94"/>
      <c r="S306" s="94"/>
      <c r="T306" s="181"/>
    </row>
    <row r="307" spans="1:20" s="5" customFormat="1" ht="12.75" customHeight="1">
      <c r="A307" s="4"/>
      <c r="B307" s="16"/>
      <c r="C307" s="478" t="s">
        <v>147</v>
      </c>
      <c r="D307" s="116"/>
      <c r="E307" s="754" t="s">
        <v>152</v>
      </c>
      <c r="F307" s="754"/>
      <c r="G307" s="754"/>
      <c r="H307" s="754"/>
      <c r="I307" s="754"/>
      <c r="J307" s="754"/>
      <c r="K307" s="754"/>
      <c r="L307" s="754"/>
      <c r="M307" s="14"/>
      <c r="O307" s="186"/>
      <c r="R307" s="94"/>
      <c r="S307" s="94"/>
      <c r="T307" s="181"/>
    </row>
    <row r="308" spans="1:20" s="5" customFormat="1" ht="15.75" customHeight="1">
      <c r="A308" s="4"/>
      <c r="B308" s="16"/>
      <c r="C308" s="478" t="s">
        <v>146</v>
      </c>
      <c r="D308" s="116"/>
      <c r="E308" s="754" t="s">
        <v>153</v>
      </c>
      <c r="F308" s="754"/>
      <c r="G308" s="754"/>
      <c r="H308" s="754"/>
      <c r="I308" s="754"/>
      <c r="J308" s="754"/>
      <c r="K308" s="754"/>
      <c r="L308" s="754"/>
      <c r="M308" s="14"/>
      <c r="O308" s="186"/>
      <c r="R308" s="94"/>
      <c r="S308" s="94"/>
      <c r="T308" s="181"/>
    </row>
    <row r="309" spans="1:20" s="5" customFormat="1" ht="26.25" customHeight="1">
      <c r="A309" s="4"/>
      <c r="B309" s="16"/>
      <c r="C309" s="478" t="s">
        <v>145</v>
      </c>
      <c r="D309" s="116"/>
      <c r="E309" s="754" t="s">
        <v>154</v>
      </c>
      <c r="F309" s="754"/>
      <c r="G309" s="754"/>
      <c r="H309" s="754"/>
      <c r="I309" s="754"/>
      <c r="J309" s="754"/>
      <c r="K309" s="754"/>
      <c r="L309" s="754"/>
      <c r="M309" s="14"/>
      <c r="O309" s="186"/>
      <c r="R309" s="94"/>
      <c r="S309" s="94"/>
      <c r="T309" s="181"/>
    </row>
    <row r="310" spans="1:20" s="5" customFormat="1" ht="24" customHeight="1">
      <c r="A310" s="4"/>
      <c r="B310" s="16"/>
      <c r="C310" s="478" t="s">
        <v>144</v>
      </c>
      <c r="D310" s="116"/>
      <c r="E310" s="754" t="s">
        <v>155</v>
      </c>
      <c r="F310" s="754"/>
      <c r="G310" s="754"/>
      <c r="H310" s="754"/>
      <c r="I310" s="754"/>
      <c r="J310" s="754"/>
      <c r="K310" s="754"/>
      <c r="L310" s="754"/>
      <c r="M310" s="14"/>
      <c r="O310" s="186"/>
      <c r="R310" s="94"/>
      <c r="S310" s="94"/>
      <c r="T310" s="181"/>
    </row>
    <row r="311" spans="1:20" s="5" customFormat="1" ht="36" customHeight="1">
      <c r="A311" s="4"/>
      <c r="B311" s="16"/>
      <c r="C311" s="478" t="s">
        <v>142</v>
      </c>
      <c r="D311" s="116"/>
      <c r="E311" s="754" t="s">
        <v>156</v>
      </c>
      <c r="F311" s="754"/>
      <c r="G311" s="754"/>
      <c r="H311" s="754"/>
      <c r="I311" s="754"/>
      <c r="J311" s="754"/>
      <c r="K311" s="754"/>
      <c r="L311" s="754"/>
      <c r="M311" s="14"/>
      <c r="O311" s="186"/>
      <c r="R311" s="94"/>
      <c r="S311" s="94"/>
      <c r="T311" s="181"/>
    </row>
    <row r="312" spans="1:20" s="5" customFormat="1" ht="14.45">
      <c r="A312" s="4"/>
      <c r="B312" s="16"/>
      <c r="C312"/>
      <c r="D312"/>
      <c r="E312"/>
      <c r="F312" s="183"/>
      <c r="G312" s="182"/>
      <c r="H312" s="184"/>
      <c r="I312" s="185"/>
      <c r="J312" s="184"/>
      <c r="K312" s="185"/>
      <c r="M312" s="14"/>
      <c r="O312" s="186"/>
      <c r="R312" s="94"/>
      <c r="S312" s="94"/>
      <c r="T312" s="181"/>
    </row>
    <row r="313" spans="1:20" s="7" customFormat="1" ht="14.45">
      <c r="A313" s="4"/>
      <c r="B313" s="13"/>
      <c r="C313"/>
      <c r="D313"/>
      <c r="E313"/>
      <c r="F313" s="5"/>
      <c r="G313" s="5"/>
      <c r="H313" s="5"/>
      <c r="I313" s="5"/>
      <c r="J313" s="5"/>
      <c r="K313" s="5"/>
      <c r="L313" s="5"/>
      <c r="M313" s="14"/>
    </row>
    <row r="314" spans="1:20" s="55" customFormat="1" ht="18.75" customHeight="1">
      <c r="A314" s="4"/>
      <c r="B314" s="51"/>
      <c r="C314" s="49" t="s">
        <v>157</v>
      </c>
      <c r="D314" s="52"/>
      <c r="E314" s="52"/>
      <c r="F314" s="52"/>
      <c r="G314" s="53"/>
      <c r="H314" s="53"/>
      <c r="I314" s="53"/>
      <c r="J314" s="53"/>
      <c r="K314" s="53"/>
      <c r="L314" s="53"/>
      <c r="M314" s="54"/>
      <c r="N314" s="97"/>
      <c r="O314" s="5"/>
      <c r="P314" s="5"/>
    </row>
    <row r="315" spans="1:20" s="5" customFormat="1" ht="10.5">
      <c r="A315" s="4"/>
      <c r="B315" s="174"/>
      <c r="C315" s="97"/>
      <c r="D315" s="8"/>
      <c r="E315" s="8"/>
      <c r="F315" s="8"/>
      <c r="M315" s="14"/>
    </row>
    <row r="316" spans="1:20" s="5" customFormat="1" ht="10.5">
      <c r="A316" s="4"/>
      <c r="B316" s="174"/>
      <c r="C316" s="97"/>
      <c r="D316" s="8"/>
      <c r="E316" s="8"/>
      <c r="F316" s="8"/>
      <c r="M316" s="14"/>
    </row>
    <row r="317" spans="1:20" s="5" customFormat="1" ht="10.5">
      <c r="A317" s="4"/>
      <c r="B317" s="16"/>
      <c r="C317" s="101" t="s">
        <v>158</v>
      </c>
      <c r="D317" s="101"/>
      <c r="E317" s="101"/>
      <c r="F317" s="101"/>
      <c r="G317" s="101"/>
      <c r="H317" s="101"/>
      <c r="I317" s="101"/>
      <c r="J317" s="101"/>
      <c r="K317" s="101"/>
      <c r="L317" s="101"/>
      <c r="M317" s="14"/>
    </row>
    <row r="318" spans="1:20" s="5" customFormat="1" ht="10.5">
      <c r="A318" s="4"/>
      <c r="B318" s="16"/>
      <c r="C318" s="187"/>
      <c r="D318" s="187"/>
      <c r="E318" s="187"/>
      <c r="F318" s="187"/>
      <c r="G318" s="187"/>
      <c r="H318" s="187"/>
      <c r="I318" s="187"/>
      <c r="J318" s="187"/>
      <c r="K318" s="187"/>
      <c r="L318" s="187"/>
      <c r="M318" s="14"/>
    </row>
    <row r="319" spans="1:20" s="5" customFormat="1" ht="10.5">
      <c r="A319" s="4"/>
      <c r="B319" s="16"/>
      <c r="C319" s="187"/>
      <c r="D319" s="187"/>
      <c r="E319" s="187"/>
      <c r="F319" s="748" t="s">
        <v>46</v>
      </c>
      <c r="G319" s="748"/>
      <c r="H319" s="748"/>
      <c r="I319" s="582"/>
      <c r="J319" s="748" t="s">
        <v>47</v>
      </c>
      <c r="K319" s="748"/>
      <c r="L319" s="748"/>
      <c r="M319" s="14"/>
    </row>
    <row r="320" spans="1:20" s="5" customFormat="1" ht="10.5">
      <c r="A320" s="4"/>
      <c r="B320" s="13"/>
      <c r="C320" s="168"/>
      <c r="D320" s="118"/>
      <c r="E320" s="118"/>
      <c r="F320" s="579" t="s">
        <v>37</v>
      </c>
      <c r="G320" s="579" t="s">
        <v>38</v>
      </c>
      <c r="H320" s="579" t="s">
        <v>39</v>
      </c>
      <c r="I320" s="598"/>
      <c r="J320" s="579" t="s">
        <v>37</v>
      </c>
      <c r="K320" s="579" t="s">
        <v>38</v>
      </c>
      <c r="L320" s="579" t="s">
        <v>39</v>
      </c>
      <c r="M320" s="14"/>
    </row>
    <row r="321" spans="1:25" s="5" customFormat="1">
      <c r="A321" s="4"/>
      <c r="B321" s="13"/>
      <c r="C321" s="450" t="s">
        <v>159</v>
      </c>
      <c r="D321" s="401"/>
      <c r="E321" s="401"/>
      <c r="F321" s="451">
        <v>0.84</v>
      </c>
      <c r="G321" s="451">
        <v>0.56000000000000005</v>
      </c>
      <c r="H321" s="452">
        <v>0.41</v>
      </c>
      <c r="I321" s="401"/>
      <c r="J321" s="453">
        <v>0</v>
      </c>
      <c r="K321" s="453">
        <v>0.54090887409842048</v>
      </c>
      <c r="L321" s="454">
        <v>0.49768518518518517</v>
      </c>
      <c r="M321" s="14"/>
    </row>
    <row r="322" spans="1:25" s="5" customFormat="1">
      <c r="A322" s="4"/>
      <c r="B322" s="13"/>
      <c r="C322" s="455" t="s">
        <v>160</v>
      </c>
      <c r="D322" s="409"/>
      <c r="E322" s="409"/>
      <c r="F322" s="456"/>
      <c r="G322" s="457">
        <v>1.03</v>
      </c>
      <c r="H322" s="457">
        <v>0.43</v>
      </c>
      <c r="I322" s="411"/>
      <c r="J322" s="458">
        <v>0</v>
      </c>
      <c r="K322" s="459">
        <v>0.99170124481327804</v>
      </c>
      <c r="L322" s="459">
        <v>0.46248586150559257</v>
      </c>
      <c r="M322" s="14"/>
    </row>
    <row r="323" spans="1:25" s="5" customFormat="1">
      <c r="A323" s="4"/>
      <c r="B323" s="13"/>
      <c r="C323" s="455" t="s">
        <v>161</v>
      </c>
      <c r="D323" s="409"/>
      <c r="E323" s="409"/>
      <c r="F323" s="457">
        <v>1.35</v>
      </c>
      <c r="G323" s="457">
        <v>0.97</v>
      </c>
      <c r="H323" s="457">
        <v>0.28000000000000003</v>
      </c>
      <c r="I323" s="411"/>
      <c r="J323" s="459">
        <v>1.1041142772115169</v>
      </c>
      <c r="K323" s="459">
        <v>1.0700324617490899</v>
      </c>
      <c r="L323" s="459">
        <v>0.28180191886738898</v>
      </c>
      <c r="M323" s="14"/>
    </row>
    <row r="324" spans="1:25" s="5" customFormat="1">
      <c r="A324" s="4"/>
      <c r="B324" s="13"/>
      <c r="C324" s="455" t="s">
        <v>162</v>
      </c>
      <c r="D324" s="409"/>
      <c r="E324" s="409"/>
      <c r="F324" s="457" t="s">
        <v>163</v>
      </c>
      <c r="G324" s="457">
        <v>0.61</v>
      </c>
      <c r="H324" s="457">
        <v>0.37</v>
      </c>
      <c r="I324" s="411"/>
      <c r="J324" s="459">
        <v>0</v>
      </c>
      <c r="K324" s="459">
        <v>0.6431111114026673</v>
      </c>
      <c r="L324" s="459">
        <v>0.32936506279849115</v>
      </c>
      <c r="M324" s="14"/>
    </row>
    <row r="325" spans="1:25" s="5" customFormat="1">
      <c r="A325" s="4"/>
      <c r="B325" s="13"/>
      <c r="C325" s="455" t="s">
        <v>164</v>
      </c>
      <c r="D325" s="409"/>
      <c r="E325" s="409"/>
      <c r="F325" s="457">
        <v>0.63</v>
      </c>
      <c r="G325" s="457">
        <v>0.72</v>
      </c>
      <c r="H325" s="457">
        <v>0.5</v>
      </c>
      <c r="I325" s="411"/>
      <c r="J325" s="459">
        <v>0.84905662613337007</v>
      </c>
      <c r="K325" s="459">
        <v>0.92452830274836206</v>
      </c>
      <c r="L325" s="459">
        <v>0.61457609509401057</v>
      </c>
      <c r="M325" s="14"/>
    </row>
    <row r="326" spans="1:25" s="5" customFormat="1">
      <c r="A326" s="4"/>
      <c r="B326" s="13"/>
      <c r="C326" s="455" t="s">
        <v>165</v>
      </c>
      <c r="D326" s="409"/>
      <c r="E326" s="409"/>
      <c r="F326" s="456" t="s">
        <v>163</v>
      </c>
      <c r="G326" s="457">
        <v>0.76</v>
      </c>
      <c r="H326" s="456" t="s">
        <v>163</v>
      </c>
      <c r="I326" s="411"/>
      <c r="J326" s="458">
        <v>0</v>
      </c>
      <c r="K326" s="459">
        <v>0.49612322756496069</v>
      </c>
      <c r="L326" s="458">
        <v>0</v>
      </c>
      <c r="M326" s="14"/>
    </row>
    <row r="327" spans="1:25" s="7" customFormat="1">
      <c r="A327" s="4"/>
      <c r="B327" s="13"/>
      <c r="C327" s="455" t="s">
        <v>166</v>
      </c>
      <c r="D327" s="421"/>
      <c r="E327" s="421"/>
      <c r="F327" s="457">
        <v>0.94</v>
      </c>
      <c r="G327" s="457">
        <v>0.67</v>
      </c>
      <c r="H327" s="456" t="s">
        <v>163</v>
      </c>
      <c r="I327" s="428"/>
      <c r="J327" s="459">
        <v>0.89662470328652399</v>
      </c>
      <c r="K327" s="459">
        <v>0.40869566543109709</v>
      </c>
      <c r="L327" s="458">
        <v>0</v>
      </c>
      <c r="M327" s="14"/>
      <c r="N327" s="5"/>
      <c r="O327" s="5"/>
      <c r="P327" s="5"/>
      <c r="Q327" s="5"/>
      <c r="R327" s="5"/>
      <c r="S327" s="5"/>
      <c r="T327" s="5"/>
      <c r="U327" s="5"/>
      <c r="V327" s="5"/>
      <c r="W327" s="5"/>
      <c r="X327" s="5"/>
      <c r="Y327" s="5"/>
    </row>
    <row r="328" spans="1:25" s="5" customFormat="1">
      <c r="A328" s="4"/>
      <c r="B328" s="13"/>
      <c r="C328" s="455" t="s">
        <v>167</v>
      </c>
      <c r="D328" s="409"/>
      <c r="E328" s="409"/>
      <c r="F328" s="457">
        <v>0.92</v>
      </c>
      <c r="G328" s="457">
        <v>0.7</v>
      </c>
      <c r="H328" s="456" t="s">
        <v>163</v>
      </c>
      <c r="I328" s="411"/>
      <c r="J328" s="459">
        <v>0</v>
      </c>
      <c r="K328" s="459">
        <v>0.68700769992526445</v>
      </c>
      <c r="L328" s="458">
        <v>0</v>
      </c>
      <c r="M328" s="14"/>
    </row>
    <row r="329" spans="1:25" s="5" customFormat="1">
      <c r="A329" s="4"/>
      <c r="B329" s="13"/>
      <c r="C329" s="455" t="s">
        <v>23</v>
      </c>
      <c r="D329" s="409"/>
      <c r="E329" s="409"/>
      <c r="F329" s="456">
        <v>0</v>
      </c>
      <c r="G329" s="457">
        <v>1.5</v>
      </c>
      <c r="H329" s="457">
        <v>0.15</v>
      </c>
      <c r="I329" s="460"/>
      <c r="J329" s="458">
        <v>0</v>
      </c>
      <c r="K329" s="459">
        <v>1.3745097798165269</v>
      </c>
      <c r="L329" s="459">
        <v>0.31850850499790478</v>
      </c>
      <c r="M329" s="14"/>
    </row>
    <row r="330" spans="1:25" s="5" customFormat="1">
      <c r="A330" s="4"/>
      <c r="B330" s="13"/>
      <c r="C330" s="455" t="s">
        <v>168</v>
      </c>
      <c r="D330" s="409"/>
      <c r="E330" s="409"/>
      <c r="F330" s="456">
        <v>0.97</v>
      </c>
      <c r="G330" s="457">
        <v>0.59</v>
      </c>
      <c r="H330" s="456">
        <v>0.89</v>
      </c>
      <c r="I330" s="460"/>
      <c r="J330" s="458">
        <v>0.9364302131099298</v>
      </c>
      <c r="K330" s="459">
        <v>0.64857606314882743</v>
      </c>
      <c r="L330" s="458">
        <v>0.8871488247469852</v>
      </c>
      <c r="M330" s="14"/>
    </row>
    <row r="331" spans="1:25" s="5" customFormat="1">
      <c r="A331" s="4"/>
      <c r="B331" s="13"/>
      <c r="C331" s="455" t="s">
        <v>169</v>
      </c>
      <c r="D331" s="409"/>
      <c r="E331" s="409"/>
      <c r="F331" s="457">
        <v>0.52</v>
      </c>
      <c r="G331" s="457">
        <v>0.89</v>
      </c>
      <c r="H331" s="456" t="s">
        <v>163</v>
      </c>
      <c r="I331" s="460"/>
      <c r="J331" s="459">
        <v>0</v>
      </c>
      <c r="K331" s="459">
        <v>0.87261158316238907</v>
      </c>
      <c r="L331" s="458">
        <v>0</v>
      </c>
      <c r="M331" s="14"/>
    </row>
    <row r="332" spans="1:25" s="5" customFormat="1" ht="10.5" thickBot="1">
      <c r="A332" s="4"/>
      <c r="B332" s="13"/>
      <c r="C332" s="422" t="s">
        <v>24</v>
      </c>
      <c r="D332" s="420"/>
      <c r="E332" s="420"/>
      <c r="F332" s="461">
        <v>0.93</v>
      </c>
      <c r="G332" s="461">
        <v>0.71</v>
      </c>
      <c r="H332" s="461">
        <v>0.37</v>
      </c>
      <c r="I332" s="462"/>
      <c r="J332" s="463">
        <v>0.81648826104875849</v>
      </c>
      <c r="K332" s="463">
        <v>0.75392631782278774</v>
      </c>
      <c r="L332" s="463">
        <v>0.48999238786779425</v>
      </c>
      <c r="M332" s="400"/>
    </row>
    <row r="333" spans="1:25" s="5" customFormat="1" ht="10.5" thickTop="1">
      <c r="A333" s="4"/>
      <c r="B333" s="16"/>
      <c r="C333" s="7"/>
      <c r="D333" s="8"/>
      <c r="E333" s="8"/>
      <c r="F333" s="8"/>
      <c r="M333" s="14"/>
    </row>
    <row r="334" spans="1:25" s="7" customFormat="1">
      <c r="A334" s="4"/>
      <c r="B334" s="13"/>
      <c r="C334" s="5"/>
      <c r="D334" s="5"/>
      <c r="E334" s="5"/>
      <c r="F334" s="5"/>
      <c r="G334" s="5"/>
      <c r="H334" s="5"/>
      <c r="I334" s="5"/>
      <c r="J334" s="5"/>
      <c r="K334" s="5"/>
      <c r="L334" s="5"/>
      <c r="M334" s="14"/>
    </row>
    <row r="335" spans="1:25" s="55" customFormat="1" ht="18.75" customHeight="1">
      <c r="A335" s="4"/>
      <c r="B335" s="51"/>
      <c r="C335" s="49" t="s">
        <v>170</v>
      </c>
      <c r="D335" s="52"/>
      <c r="E335" s="52"/>
      <c r="F335" s="52"/>
      <c r="G335" s="53"/>
      <c r="H335" s="53"/>
      <c r="I335" s="53"/>
      <c r="J335" s="53"/>
      <c r="K335" s="53"/>
      <c r="L335" s="53"/>
      <c r="M335" s="54"/>
    </row>
    <row r="336" spans="1:25" s="5" customFormat="1" ht="10.5">
      <c r="A336" s="4"/>
      <c r="B336" s="174"/>
      <c r="C336" s="97"/>
      <c r="D336" s="8"/>
      <c r="E336" s="8"/>
      <c r="F336" s="8"/>
      <c r="M336" s="14"/>
    </row>
    <row r="337" spans="1:15" s="5" customFormat="1" ht="10.5">
      <c r="A337" s="4"/>
      <c r="B337" s="174"/>
      <c r="C337" s="97"/>
      <c r="D337" s="8"/>
      <c r="E337" s="8"/>
      <c r="F337" s="8"/>
      <c r="M337" s="14"/>
    </row>
    <row r="338" spans="1:15" s="5" customFormat="1" ht="10.5">
      <c r="A338" s="4"/>
      <c r="B338" s="16"/>
      <c r="C338" s="101" t="s">
        <v>171</v>
      </c>
      <c r="D338" s="101"/>
      <c r="E338" s="101"/>
      <c r="F338" s="101"/>
      <c r="G338" s="101"/>
      <c r="H338" s="101"/>
      <c r="I338" s="101"/>
      <c r="J338" s="101"/>
      <c r="K338" s="101"/>
      <c r="L338" s="101"/>
      <c r="M338" s="14"/>
    </row>
    <row r="339" spans="1:15" s="5" customFormat="1" ht="10.5">
      <c r="A339" s="4"/>
      <c r="B339" s="16"/>
      <c r="C339" s="168"/>
      <c r="D339" s="118"/>
      <c r="E339" s="579" t="s">
        <v>19</v>
      </c>
      <c r="F339" s="593"/>
      <c r="G339" s="579" t="s">
        <v>20</v>
      </c>
      <c r="H339" s="579"/>
      <c r="I339" s="579" t="s">
        <v>24</v>
      </c>
      <c r="J339" s="144"/>
      <c r="M339" s="14"/>
    </row>
    <row r="340" spans="1:15" s="5" customFormat="1">
      <c r="A340" s="4"/>
      <c r="B340" s="16"/>
      <c r="C340" s="600" t="s">
        <v>21</v>
      </c>
      <c r="D340" s="120"/>
      <c r="E340" s="189">
        <v>0</v>
      </c>
      <c r="F340" s="189"/>
      <c r="G340" s="189">
        <v>0</v>
      </c>
      <c r="H340" s="189"/>
      <c r="I340" s="189">
        <v>0</v>
      </c>
      <c r="J340" s="120"/>
      <c r="M340" s="14"/>
    </row>
    <row r="341" spans="1:15" s="5" customFormat="1">
      <c r="A341" s="4"/>
      <c r="B341" s="16"/>
      <c r="C341" s="601" t="s">
        <v>22</v>
      </c>
      <c r="D341" s="4"/>
      <c r="E341" s="372">
        <v>0</v>
      </c>
      <c r="F341" s="4"/>
      <c r="G341" s="372">
        <v>0</v>
      </c>
      <c r="H341" s="372"/>
      <c r="I341" s="372">
        <v>0</v>
      </c>
      <c r="J341" s="4"/>
      <c r="M341" s="14"/>
    </row>
    <row r="342" spans="1:15" s="5" customFormat="1">
      <c r="A342" s="4"/>
      <c r="B342" s="16"/>
      <c r="C342" s="601" t="s">
        <v>23</v>
      </c>
      <c r="D342" s="4"/>
      <c r="E342" s="372">
        <v>0</v>
      </c>
      <c r="F342" s="4"/>
      <c r="G342" s="372">
        <v>0</v>
      </c>
      <c r="H342" s="372"/>
      <c r="I342" s="372">
        <v>0</v>
      </c>
      <c r="J342" s="4"/>
      <c r="M342" s="14"/>
    </row>
    <row r="343" spans="1:15" s="5" customFormat="1" ht="10.5" thickBot="1">
      <c r="A343" s="4"/>
      <c r="B343" s="16"/>
      <c r="C343" s="599" t="s">
        <v>24</v>
      </c>
      <c r="D343" s="188"/>
      <c r="E343" s="373">
        <v>0</v>
      </c>
      <c r="F343" s="373"/>
      <c r="G343" s="373">
        <v>0</v>
      </c>
      <c r="H343" s="188"/>
      <c r="I343" s="373">
        <v>0</v>
      </c>
      <c r="J343" s="188"/>
      <c r="M343" s="14"/>
    </row>
    <row r="344" spans="1:15" s="5" customFormat="1" ht="10.5" thickTop="1">
      <c r="A344" s="4"/>
      <c r="B344" s="16"/>
      <c r="C344" s="755"/>
      <c r="D344" s="755"/>
      <c r="E344" s="755"/>
      <c r="F344" s="755"/>
      <c r="G344" s="755"/>
      <c r="M344" s="14"/>
    </row>
    <row r="345" spans="1:15" s="5" customFormat="1" ht="14.45">
      <c r="A345" s="4"/>
      <c r="B345" s="16"/>
      <c r="C345" s="101" t="s">
        <v>172</v>
      </c>
      <c r="D345" s="101"/>
      <c r="E345" s="101"/>
      <c r="F345" s="101"/>
      <c r="G345" s="101"/>
      <c r="H345" s="101"/>
      <c r="I345" s="101"/>
      <c r="J345" s="101"/>
      <c r="K345" s="101"/>
      <c r="L345" s="101"/>
      <c r="M345" s="14"/>
      <c r="O345" s="186"/>
    </row>
    <row r="346" spans="1:15" s="5" customFormat="1">
      <c r="A346" s="4"/>
      <c r="B346" s="16"/>
      <c r="C346" s="755" t="s">
        <v>173</v>
      </c>
      <c r="D346" s="755"/>
      <c r="E346" s="755"/>
      <c r="F346" s="755"/>
      <c r="G346" s="755"/>
      <c r="M346" s="14"/>
    </row>
    <row r="347" spans="1:15" s="5" customFormat="1">
      <c r="A347" s="4"/>
      <c r="B347" s="16"/>
      <c r="C347" s="190" t="s">
        <v>174</v>
      </c>
      <c r="D347" s="709"/>
      <c r="E347" s="709"/>
      <c r="F347" s="709"/>
      <c r="G347" s="709"/>
      <c r="M347" s="14"/>
    </row>
    <row r="348" spans="1:15" s="5" customFormat="1">
      <c r="A348" s="4"/>
      <c r="B348" s="16"/>
      <c r="C348" s="190"/>
      <c r="D348" s="709"/>
      <c r="E348" s="709"/>
      <c r="F348" s="709"/>
      <c r="G348" s="709"/>
      <c r="M348" s="14"/>
    </row>
    <row r="349" spans="1:15" s="5" customFormat="1">
      <c r="A349" s="4"/>
      <c r="B349" s="16"/>
      <c r="C349" s="755" t="s">
        <v>175</v>
      </c>
      <c r="D349" s="755"/>
      <c r="E349" s="755"/>
      <c r="F349" s="755"/>
      <c r="G349" s="755"/>
      <c r="M349" s="14"/>
    </row>
    <row r="350" spans="1:15" s="5" customFormat="1">
      <c r="A350" s="4"/>
      <c r="B350" s="16"/>
      <c r="C350" s="190" t="s">
        <v>174</v>
      </c>
      <c r="D350" s="709"/>
      <c r="E350" s="709"/>
      <c r="F350" s="709"/>
      <c r="G350" s="709"/>
      <c r="M350" s="14"/>
    </row>
    <row r="351" spans="1:15" s="5" customFormat="1">
      <c r="A351" s="4"/>
      <c r="B351" s="16"/>
      <c r="C351" s="190"/>
      <c r="D351" s="709"/>
      <c r="E351" s="709"/>
      <c r="F351" s="709"/>
      <c r="G351" s="709"/>
      <c r="M351" s="14"/>
    </row>
    <row r="352" spans="1:15" s="5" customFormat="1" ht="11.25" customHeight="1">
      <c r="A352" s="4"/>
      <c r="B352" s="16"/>
      <c r="C352" s="190" t="s">
        <v>176</v>
      </c>
      <c r="D352" s="709"/>
      <c r="E352" s="709"/>
      <c r="F352" s="709"/>
      <c r="G352" s="709"/>
      <c r="M352" s="14"/>
    </row>
    <row r="353" spans="1:19" s="5" customFormat="1">
      <c r="A353" s="4"/>
      <c r="B353" s="16"/>
      <c r="C353" s="190" t="s">
        <v>174</v>
      </c>
      <c r="D353" s="709"/>
      <c r="E353" s="709"/>
      <c r="F353" s="709"/>
      <c r="G353" s="709"/>
      <c r="M353" s="14"/>
    </row>
    <row r="354" spans="1:19" s="5" customFormat="1">
      <c r="A354" s="4"/>
      <c r="B354" s="16"/>
      <c r="C354" s="190"/>
      <c r="D354" s="709"/>
      <c r="E354" s="709"/>
      <c r="F354" s="709"/>
      <c r="G354" s="709"/>
      <c r="M354" s="14"/>
    </row>
    <row r="355" spans="1:19" s="5" customFormat="1">
      <c r="A355" s="4"/>
      <c r="B355" s="16"/>
      <c r="C355" s="755" t="s">
        <v>177</v>
      </c>
      <c r="D355" s="755"/>
      <c r="E355" s="755"/>
      <c r="F355" s="755"/>
      <c r="G355" s="755"/>
      <c r="M355" s="14"/>
    </row>
    <row r="356" spans="1:19" s="5" customFormat="1">
      <c r="A356" s="4"/>
      <c r="B356" s="16"/>
      <c r="C356" s="190" t="s">
        <v>174</v>
      </c>
      <c r="D356" s="709"/>
      <c r="E356" s="709"/>
      <c r="F356" s="709"/>
      <c r="G356" s="709"/>
      <c r="M356" s="14"/>
    </row>
    <row r="357" spans="1:19" s="5" customFormat="1">
      <c r="A357" s="4"/>
      <c r="B357" s="16"/>
      <c r="C357" s="755"/>
      <c r="D357" s="755"/>
      <c r="E357" s="755"/>
      <c r="F357" s="755"/>
      <c r="G357" s="755"/>
      <c r="M357" s="14"/>
      <c r="R357" s="94"/>
      <c r="S357" s="94"/>
    </row>
    <row r="358" spans="1:19" s="5" customFormat="1">
      <c r="A358" s="4"/>
      <c r="B358" s="16"/>
      <c r="C358" s="755"/>
      <c r="D358" s="755"/>
      <c r="E358" s="755"/>
      <c r="F358" s="755"/>
      <c r="G358" s="755"/>
      <c r="M358" s="14"/>
      <c r="R358" s="94"/>
      <c r="S358" s="94"/>
    </row>
    <row r="359" spans="1:19" s="55" customFormat="1" ht="18.75" customHeight="1">
      <c r="A359" s="4"/>
      <c r="B359" s="51"/>
      <c r="C359" s="49" t="s">
        <v>178</v>
      </c>
      <c r="D359" s="52"/>
      <c r="E359" s="52"/>
      <c r="F359" s="52"/>
      <c r="G359" s="53"/>
      <c r="H359" s="53"/>
      <c r="I359" s="53"/>
      <c r="J359" s="53"/>
      <c r="K359" s="53"/>
      <c r="L359" s="53"/>
      <c r="M359" s="54"/>
      <c r="R359" s="191"/>
      <c r="S359" s="191"/>
    </row>
    <row r="360" spans="1:19" s="5" customFormat="1">
      <c r="A360" s="4"/>
      <c r="B360" s="16"/>
      <c r="C360" s="755"/>
      <c r="D360" s="755"/>
      <c r="E360" s="755"/>
      <c r="F360" s="755"/>
      <c r="G360" s="755"/>
      <c r="M360" s="14"/>
    </row>
    <row r="361" spans="1:19" s="5" customFormat="1" ht="14.45">
      <c r="A361" s="4"/>
      <c r="B361" s="16"/>
      <c r="C361" s="101" t="s">
        <v>179</v>
      </c>
      <c r="D361" s="4"/>
      <c r="E361" s="4"/>
      <c r="F361" s="4"/>
      <c r="G361" s="4"/>
      <c r="H361" s="4"/>
      <c r="I361" s="4"/>
      <c r="J361" s="192"/>
      <c r="K361" s="192"/>
      <c r="L361" s="192"/>
      <c r="M361" s="14"/>
      <c r="O361" s="193"/>
    </row>
    <row r="362" spans="1:19" s="5" customFormat="1" ht="14.45">
      <c r="A362" s="4"/>
      <c r="B362" s="16"/>
      <c r="C362" s="187"/>
      <c r="D362" s="4"/>
      <c r="E362" s="4"/>
      <c r="F362" s="748" t="s">
        <v>46</v>
      </c>
      <c r="G362" s="748"/>
      <c r="H362" s="748"/>
      <c r="I362" s="602"/>
      <c r="J362" s="748" t="s">
        <v>47</v>
      </c>
      <c r="K362" s="748"/>
      <c r="L362" s="748"/>
      <c r="M362" s="14"/>
      <c r="O362" s="193"/>
    </row>
    <row r="363" spans="1:19" s="5" customFormat="1" ht="14.45">
      <c r="A363" s="4"/>
      <c r="B363" s="16"/>
      <c r="C363" s="168"/>
      <c r="D363" s="118"/>
      <c r="E363" s="118"/>
      <c r="F363" s="575" t="s">
        <v>19</v>
      </c>
      <c r="G363" s="575" t="s">
        <v>20</v>
      </c>
      <c r="H363" s="603" t="s">
        <v>180</v>
      </c>
      <c r="I363" s="604"/>
      <c r="J363" s="575" t="s">
        <v>19</v>
      </c>
      <c r="K363" s="575" t="s">
        <v>20</v>
      </c>
      <c r="L363" s="603" t="s">
        <v>180</v>
      </c>
      <c r="M363" s="14"/>
      <c r="O363" s="186"/>
    </row>
    <row r="364" spans="1:19" s="5" customFormat="1" ht="14.45">
      <c r="A364" s="4"/>
      <c r="B364" s="16"/>
      <c r="C364" s="139" t="s">
        <v>181</v>
      </c>
      <c r="D364" s="139"/>
      <c r="E364" s="139"/>
      <c r="F364" s="374">
        <v>255110.11</v>
      </c>
      <c r="G364" s="374">
        <v>573678.54</v>
      </c>
      <c r="H364" s="375">
        <v>0.44469174321912053</v>
      </c>
      <c r="I364" s="376"/>
      <c r="J364" s="374" t="s">
        <v>143</v>
      </c>
      <c r="K364" s="374"/>
      <c r="L364" s="375"/>
      <c r="M364" s="14"/>
      <c r="O364" s="186"/>
      <c r="P364" s="186"/>
      <c r="Q364" s="186"/>
    </row>
    <row r="365" spans="1:19" s="5" customFormat="1" ht="14.45">
      <c r="A365" s="4"/>
      <c r="B365" s="16"/>
      <c r="C365" s="4" t="s">
        <v>182</v>
      </c>
      <c r="D365" s="4"/>
      <c r="E365" s="4"/>
      <c r="F365" s="377">
        <v>295481.49428571429</v>
      </c>
      <c r="G365" s="379">
        <v>344811.95923076931</v>
      </c>
      <c r="H365" s="380">
        <v>0.85693516821427862</v>
      </c>
      <c r="I365" s="378"/>
      <c r="J365" s="377">
        <v>309530.96100000001</v>
      </c>
      <c r="K365" s="379">
        <v>517650.73250000004</v>
      </c>
      <c r="L365" s="380">
        <v>0.59795329469566627</v>
      </c>
      <c r="M365" s="14"/>
      <c r="O365" s="186"/>
      <c r="R365" s="94"/>
      <c r="S365" s="94"/>
    </row>
    <row r="366" spans="1:19" s="5" customFormat="1" ht="14.45">
      <c r="A366" s="4"/>
      <c r="B366" s="16"/>
      <c r="C366" s="4" t="s">
        <v>183</v>
      </c>
      <c r="D366" s="4"/>
      <c r="E366" s="4"/>
      <c r="F366" s="377">
        <v>221947.36613053613</v>
      </c>
      <c r="G366" s="379">
        <v>238449.76499999996</v>
      </c>
      <c r="H366" s="380">
        <v>0.93079297490830482</v>
      </c>
      <c r="I366" s="378"/>
      <c r="J366" s="377">
        <v>246193.07955128202</v>
      </c>
      <c r="K366" s="379">
        <v>269474.99047619046</v>
      </c>
      <c r="L366" s="380">
        <v>0.91360270248542597</v>
      </c>
      <c r="M366" s="14"/>
      <c r="O366" s="186"/>
    </row>
    <row r="367" spans="1:19" s="5" customFormat="1" ht="14.45">
      <c r="A367" s="4"/>
      <c r="B367" s="16"/>
      <c r="C367" s="4" t="s">
        <v>184</v>
      </c>
      <c r="D367" s="4"/>
      <c r="E367" s="4"/>
      <c r="F367" s="377">
        <v>151677.66488287126</v>
      </c>
      <c r="G367" s="379">
        <v>180314.12317073168</v>
      </c>
      <c r="H367" s="380">
        <v>0.84118571643583473</v>
      </c>
      <c r="I367" s="378"/>
      <c r="J367" s="377">
        <v>167285.76284946236</v>
      </c>
      <c r="K367" s="379">
        <v>187644.41666666669</v>
      </c>
      <c r="L367" s="380">
        <v>0.89150407894432782</v>
      </c>
      <c r="M367" s="14"/>
      <c r="O367" s="186"/>
    </row>
    <row r="368" spans="1:19" s="5" customFormat="1" ht="14.45">
      <c r="A368" s="4"/>
      <c r="B368" s="16"/>
      <c r="C368" s="4" t="s">
        <v>185</v>
      </c>
      <c r="D368" s="4"/>
      <c r="E368" s="4"/>
      <c r="F368" s="377">
        <v>99170.958202253503</v>
      </c>
      <c r="G368" s="379">
        <v>109054.61487179484</v>
      </c>
      <c r="H368" s="380">
        <v>0.90936966142000852</v>
      </c>
      <c r="I368" s="378"/>
      <c r="J368" s="377">
        <v>108875.53510258469</v>
      </c>
      <c r="K368" s="379">
        <v>129955.61592105264</v>
      </c>
      <c r="L368" s="380">
        <v>0.83779015112918254</v>
      </c>
      <c r="M368" s="14"/>
      <c r="O368" s="186"/>
    </row>
    <row r="369" spans="1:19" s="5" customFormat="1" ht="14.45">
      <c r="A369" s="4"/>
      <c r="B369" s="16"/>
      <c r="C369" s="192" t="s">
        <v>186</v>
      </c>
      <c r="D369" s="192"/>
      <c r="E369" s="4"/>
      <c r="F369" s="379">
        <v>61384.953510653351</v>
      </c>
      <c r="G369" s="379">
        <v>76366.682166666666</v>
      </c>
      <c r="H369" s="380">
        <v>0.80381852097075002</v>
      </c>
      <c r="I369" s="381"/>
      <c r="J369" s="379">
        <v>70969.472163718368</v>
      </c>
      <c r="K369" s="379">
        <v>83101.51935185185</v>
      </c>
      <c r="L369" s="380">
        <v>0.85400932157730602</v>
      </c>
      <c r="M369" s="14"/>
      <c r="O369" s="186"/>
    </row>
    <row r="370" spans="1:19">
      <c r="B370" s="13"/>
      <c r="M370" s="14"/>
    </row>
    <row r="371" spans="1:19" s="55" customFormat="1" ht="18.75" customHeight="1">
      <c r="A371" s="4"/>
      <c r="B371" s="51"/>
      <c r="C371" s="49" t="s">
        <v>187</v>
      </c>
      <c r="D371" s="52"/>
      <c r="E371" s="52"/>
      <c r="F371" s="52"/>
      <c r="G371" s="53"/>
      <c r="H371" s="53"/>
      <c r="I371" s="53"/>
      <c r="J371" s="53"/>
      <c r="K371" s="53"/>
      <c r="L371" s="53"/>
      <c r="M371" s="54"/>
      <c r="R371" s="191"/>
      <c r="S371" s="191"/>
    </row>
    <row r="372" spans="1:19">
      <c r="B372" s="13"/>
      <c r="M372" s="14"/>
    </row>
    <row r="373" spans="1:19" s="5" customFormat="1" ht="14.45">
      <c r="A373" s="4"/>
      <c r="B373" s="16"/>
      <c r="C373" s="101" t="s">
        <v>188</v>
      </c>
      <c r="D373" s="4"/>
      <c r="E373" s="4"/>
      <c r="F373" s="4"/>
      <c r="G373" s="4"/>
      <c r="H373" s="4"/>
      <c r="I373" s="4"/>
      <c r="J373"/>
      <c r="K373"/>
      <c r="L373"/>
      <c r="M373" s="14"/>
      <c r="O373" s="193"/>
    </row>
    <row r="374" spans="1:19" s="5" customFormat="1" ht="10.5" customHeight="1">
      <c r="A374" s="4"/>
      <c r="B374" s="16"/>
      <c r="C374" s="187"/>
      <c r="D374" s="4"/>
      <c r="E374" s="4"/>
      <c r="F374" s="748" t="s">
        <v>189</v>
      </c>
      <c r="G374" s="748"/>
      <c r="H374" s="748"/>
      <c r="I374" s="4"/>
      <c r="J374"/>
      <c r="K374"/>
      <c r="L374"/>
      <c r="M374" s="14"/>
      <c r="O374" s="193"/>
    </row>
    <row r="375" spans="1:19" s="5" customFormat="1" ht="14.45">
      <c r="A375" s="4"/>
      <c r="B375" s="16"/>
      <c r="C375" s="168"/>
      <c r="D375" s="118"/>
      <c r="E375" s="118"/>
      <c r="F375" s="575" t="s">
        <v>45</v>
      </c>
      <c r="G375" s="575" t="s">
        <v>46</v>
      </c>
      <c r="H375" s="603" t="s">
        <v>47</v>
      </c>
      <c r="I375" s="609"/>
      <c r="J375"/>
      <c r="K375"/>
      <c r="L375"/>
      <c r="M375" s="14"/>
      <c r="O375" s="186"/>
    </row>
    <row r="376" spans="1:19" s="5" customFormat="1" ht="14.45">
      <c r="A376" s="4"/>
      <c r="B376" s="16"/>
      <c r="C376" s="627" t="s">
        <v>182</v>
      </c>
      <c r="D376" s="139"/>
      <c r="E376" s="139"/>
      <c r="F376" s="605">
        <v>1</v>
      </c>
      <c r="G376" s="605">
        <v>0.48</v>
      </c>
      <c r="H376" s="605">
        <v>0.52</v>
      </c>
      <c r="I376" s="378"/>
      <c r="J376"/>
      <c r="K376"/>
      <c r="L376"/>
      <c r="M376" s="14"/>
      <c r="O376" s="186"/>
      <c r="P376" s="186"/>
      <c r="Q376" s="186"/>
    </row>
    <row r="377" spans="1:19" s="5" customFormat="1" ht="14.45">
      <c r="A377" s="4"/>
      <c r="B377" s="16"/>
      <c r="C377" s="381" t="s">
        <v>183</v>
      </c>
      <c r="D377" s="4"/>
      <c r="E377" s="4"/>
      <c r="F377" s="606">
        <v>0.16</v>
      </c>
      <c r="G377" s="607">
        <v>0.08</v>
      </c>
      <c r="H377" s="608">
        <v>0.08</v>
      </c>
      <c r="I377" s="378"/>
      <c r="J377"/>
      <c r="K377"/>
      <c r="L377"/>
      <c r="M377" s="14"/>
      <c r="O377" s="186"/>
      <c r="R377" s="94"/>
      <c r="S377" s="94"/>
    </row>
    <row r="378" spans="1:19" s="5" customFormat="1" ht="14.45">
      <c r="A378" s="4"/>
      <c r="B378" s="16"/>
      <c r="C378" s="381" t="s">
        <v>184</v>
      </c>
      <c r="D378" s="4"/>
      <c r="E378" s="4"/>
      <c r="F378" s="606">
        <v>0.2</v>
      </c>
      <c r="G378" s="607">
        <v>0.2</v>
      </c>
      <c r="H378" s="608">
        <v>0.02</v>
      </c>
      <c r="I378" s="378"/>
      <c r="J378"/>
      <c r="K378"/>
      <c r="L378"/>
      <c r="M378" s="14"/>
      <c r="O378" s="186"/>
    </row>
    <row r="379" spans="1:19" s="5" customFormat="1" ht="14.45">
      <c r="A379" s="4"/>
      <c r="B379" s="16"/>
      <c r="C379" s="381" t="s">
        <v>185</v>
      </c>
      <c r="D379" s="4"/>
      <c r="E379" s="4"/>
      <c r="F379" s="606">
        <v>0</v>
      </c>
      <c r="G379" s="607">
        <v>-0.04</v>
      </c>
      <c r="H379" s="608">
        <v>-0.01</v>
      </c>
      <c r="I379" s="378"/>
      <c r="J379"/>
      <c r="K379"/>
      <c r="L379"/>
      <c r="M379" s="14"/>
      <c r="O379" s="186"/>
    </row>
    <row r="380" spans="1:19" s="5" customFormat="1" ht="14.45">
      <c r="A380" s="4"/>
      <c r="B380" s="16"/>
      <c r="C380" s="381" t="s">
        <v>186</v>
      </c>
      <c r="D380" s="4"/>
      <c r="E380" s="4"/>
      <c r="F380" s="606">
        <v>0.2</v>
      </c>
      <c r="G380" s="607">
        <v>-0.04</v>
      </c>
      <c r="H380" s="608">
        <v>-0.09</v>
      </c>
      <c r="I380" s="378"/>
      <c r="J380"/>
      <c r="K380"/>
      <c r="L380"/>
      <c r="M380" s="14"/>
      <c r="O380" s="186"/>
    </row>
    <row r="381" spans="1:19" s="5" customFormat="1" ht="14.45">
      <c r="A381" s="4"/>
      <c r="B381" s="16"/>
      <c r="C381" s="628" t="s">
        <v>190</v>
      </c>
      <c r="D381" s="192"/>
      <c r="E381" s="4"/>
      <c r="F381" s="607">
        <v>0.43</v>
      </c>
      <c r="G381" s="607">
        <v>0.25</v>
      </c>
      <c r="H381" s="608">
        <v>0.24</v>
      </c>
      <c r="I381" s="608"/>
      <c r="J381"/>
      <c r="K381"/>
      <c r="L381"/>
      <c r="M381" s="14"/>
      <c r="O381" s="186"/>
    </row>
    <row r="382" spans="1:19" s="5" customFormat="1" ht="9" customHeight="1">
      <c r="A382" s="4"/>
      <c r="B382" s="16"/>
      <c r="C382" s="192"/>
      <c r="D382" s="192"/>
      <c r="E382" s="4"/>
      <c r="F382" s="607"/>
      <c r="G382" s="607"/>
      <c r="H382" s="608"/>
      <c r="I382" s="381"/>
      <c r="J382"/>
      <c r="K382"/>
      <c r="L382"/>
      <c r="M382" s="14"/>
      <c r="O382" s="186"/>
    </row>
    <row r="383" spans="1:19" s="5" customFormat="1" ht="9" customHeight="1">
      <c r="A383" s="4"/>
      <c r="B383" s="16"/>
      <c r="C383" s="192"/>
      <c r="D383" s="192"/>
      <c r="E383" s="4"/>
      <c r="F383" s="607"/>
      <c r="G383" s="607"/>
      <c r="H383" s="608"/>
      <c r="I383" s="381"/>
      <c r="J383"/>
      <c r="K383"/>
      <c r="L383"/>
      <c r="M383" s="14"/>
      <c r="O383" s="186"/>
    </row>
    <row r="384" spans="1:19" s="5" customFormat="1" ht="14.45">
      <c r="A384" s="4"/>
      <c r="B384" s="16"/>
      <c r="C384" s="101" t="s">
        <v>191</v>
      </c>
      <c r="D384" s="4"/>
      <c r="E384" s="4"/>
      <c r="F384" s="4"/>
      <c r="G384" s="4"/>
      <c r="H384" s="4"/>
      <c r="I384" s="381"/>
      <c r="J384"/>
      <c r="K384"/>
      <c r="L384"/>
      <c r="M384" s="14"/>
      <c r="O384" s="186"/>
    </row>
    <row r="385" spans="2:13" ht="10.5" customHeight="1">
      <c r="B385" s="13"/>
      <c r="C385" s="187"/>
      <c r="D385" s="4"/>
      <c r="E385" s="4"/>
      <c r="F385" s="748" t="s">
        <v>189</v>
      </c>
      <c r="G385" s="748"/>
      <c r="H385" s="748"/>
      <c r="J385"/>
      <c r="K385"/>
      <c r="L385"/>
      <c r="M385" s="14"/>
    </row>
    <row r="386" spans="2:13" ht="14.45">
      <c r="B386" s="13"/>
      <c r="C386" s="168"/>
      <c r="D386" s="118"/>
      <c r="E386" s="118"/>
      <c r="F386" s="575" t="s">
        <v>45</v>
      </c>
      <c r="G386" s="575" t="s">
        <v>46</v>
      </c>
      <c r="H386" s="603" t="s">
        <v>47</v>
      </c>
      <c r="J386"/>
      <c r="K386"/>
      <c r="L386"/>
      <c r="M386" s="14"/>
    </row>
    <row r="387" spans="2:13" ht="14.45">
      <c r="B387" s="13"/>
      <c r="C387" s="627" t="s">
        <v>182</v>
      </c>
      <c r="D387" s="139"/>
      <c r="E387" s="139"/>
      <c r="F387" s="605">
        <v>1</v>
      </c>
      <c r="G387" s="605">
        <v>0.41</v>
      </c>
      <c r="H387" s="605">
        <v>0.2</v>
      </c>
      <c r="J387"/>
      <c r="K387"/>
      <c r="L387"/>
      <c r="M387" s="14"/>
    </row>
    <row r="388" spans="2:13" ht="14.45">
      <c r="B388" s="13"/>
      <c r="C388" s="381" t="s">
        <v>183</v>
      </c>
      <c r="D388" s="4"/>
      <c r="E388" s="4"/>
      <c r="F388" s="606">
        <v>0.16</v>
      </c>
      <c r="G388" s="607">
        <v>0.08</v>
      </c>
      <c r="H388" s="608">
        <v>0.08</v>
      </c>
      <c r="J388"/>
      <c r="K388"/>
      <c r="L388"/>
      <c r="M388" s="14"/>
    </row>
    <row r="389" spans="2:13" ht="14.45">
      <c r="B389" s="13"/>
      <c r="C389" s="381" t="s">
        <v>184</v>
      </c>
      <c r="D389" s="4"/>
      <c r="E389" s="4"/>
      <c r="F389" s="606">
        <v>0.2</v>
      </c>
      <c r="G389" s="607">
        <v>0.2</v>
      </c>
      <c r="H389" s="608">
        <v>0.02</v>
      </c>
      <c r="J389"/>
      <c r="K389"/>
      <c r="L389"/>
      <c r="M389" s="14"/>
    </row>
    <row r="390" spans="2:13" ht="14.45">
      <c r="B390" s="13"/>
      <c r="C390" s="381" t="s">
        <v>185</v>
      </c>
      <c r="D390" s="4"/>
      <c r="E390" s="4"/>
      <c r="F390" s="606">
        <v>0</v>
      </c>
      <c r="G390" s="607">
        <v>-0.04</v>
      </c>
      <c r="H390" s="608">
        <v>-0.01</v>
      </c>
      <c r="J390"/>
      <c r="K390"/>
      <c r="L390"/>
      <c r="M390" s="14"/>
    </row>
    <row r="391" spans="2:13" ht="14.45">
      <c r="B391" s="13"/>
      <c r="C391" s="381" t="s">
        <v>186</v>
      </c>
      <c r="D391" s="4"/>
      <c r="E391" s="4"/>
      <c r="F391" s="606">
        <v>0.2</v>
      </c>
      <c r="G391" s="607">
        <v>-0.04</v>
      </c>
      <c r="H391" s="608">
        <v>-0.09</v>
      </c>
      <c r="J391"/>
      <c r="K391"/>
      <c r="L391"/>
      <c r="M391" s="14"/>
    </row>
    <row r="392" spans="2:13" ht="14.45">
      <c r="B392" s="13"/>
      <c r="C392" s="628" t="s">
        <v>190</v>
      </c>
      <c r="D392" s="192"/>
      <c r="E392" s="4"/>
      <c r="F392" s="607">
        <v>0.4</v>
      </c>
      <c r="G392" s="607">
        <v>0.21</v>
      </c>
      <c r="H392" s="608">
        <v>0.11</v>
      </c>
      <c r="J392"/>
      <c r="K392"/>
      <c r="L392"/>
      <c r="M392" s="14"/>
    </row>
    <row r="393" spans="2:13" ht="14.45">
      <c r="B393" s="13"/>
      <c r="J393"/>
      <c r="K393"/>
      <c r="L393"/>
      <c r="M393" s="14"/>
    </row>
    <row r="394" spans="2:13" ht="14.45">
      <c r="B394" s="13"/>
      <c r="J394"/>
      <c r="K394"/>
      <c r="L394"/>
      <c r="M394" s="14"/>
    </row>
    <row r="395" spans="2:13" ht="14.45">
      <c r="B395" s="13"/>
      <c r="J395"/>
      <c r="K395"/>
      <c r="L395"/>
      <c r="M395" s="14"/>
    </row>
    <row r="396" spans="2:13" ht="14.45">
      <c r="B396" s="13"/>
      <c r="J396"/>
      <c r="K396"/>
      <c r="L396"/>
      <c r="M396" s="14"/>
    </row>
    <row r="397" spans="2:13" ht="14.45">
      <c r="B397" s="13"/>
      <c r="J397"/>
      <c r="K397"/>
      <c r="L397"/>
      <c r="M397" s="14"/>
    </row>
    <row r="398" spans="2:13" ht="14.45">
      <c r="B398" s="13"/>
      <c r="J398"/>
      <c r="K398"/>
      <c r="L398"/>
      <c r="M398" s="14"/>
    </row>
    <row r="399" spans="2:13" ht="14.45">
      <c r="B399" s="13"/>
      <c r="J399"/>
      <c r="K399"/>
      <c r="L399"/>
      <c r="M399" s="14"/>
    </row>
    <row r="400" spans="2:13">
      <c r="B400" s="13"/>
      <c r="M400" s="14"/>
    </row>
    <row r="401" spans="2:13">
      <c r="M401" s="14"/>
    </row>
    <row r="402" spans="2:13" ht="14.45">
      <c r="B402" s="13"/>
      <c r="C402"/>
      <c r="D402"/>
      <c r="E402"/>
      <c r="F402"/>
      <c r="G402"/>
      <c r="H402"/>
      <c r="M402" s="14"/>
    </row>
    <row r="403" spans="2:13" ht="14.45">
      <c r="B403" s="13"/>
      <c r="C403"/>
      <c r="D403"/>
      <c r="E403"/>
      <c r="F403"/>
      <c r="G403"/>
      <c r="H403"/>
      <c r="M403" s="14"/>
    </row>
    <row r="404" spans="2:13" ht="14.45">
      <c r="B404" s="13"/>
      <c r="C404"/>
      <c r="D404"/>
      <c r="E404"/>
      <c r="F404"/>
      <c r="G404"/>
      <c r="H404"/>
      <c r="M404" s="14"/>
    </row>
    <row r="405" spans="2:13" ht="14.45">
      <c r="B405" s="13"/>
      <c r="C405"/>
      <c r="D405"/>
      <c r="E405"/>
      <c r="F405"/>
      <c r="G405"/>
      <c r="H405"/>
      <c r="M405" s="14"/>
    </row>
    <row r="406" spans="2:13" ht="14.45">
      <c r="B406" s="13"/>
      <c r="C406"/>
      <c r="D406"/>
      <c r="E406"/>
      <c r="F406"/>
      <c r="G406"/>
      <c r="H406"/>
      <c r="M406" s="14"/>
    </row>
    <row r="407" spans="2:13" ht="14.45">
      <c r="B407" s="13"/>
      <c r="C407"/>
      <c r="D407"/>
      <c r="E407"/>
      <c r="F407"/>
      <c r="G407"/>
      <c r="H407"/>
      <c r="M407" s="14"/>
    </row>
    <row r="408" spans="2:13" ht="14.45">
      <c r="B408" s="13"/>
      <c r="C408"/>
      <c r="D408"/>
      <c r="E408"/>
      <c r="F408"/>
      <c r="G408"/>
      <c r="H408"/>
      <c r="M408" s="14"/>
    </row>
    <row r="409" spans="2:13">
      <c r="B409" s="13"/>
      <c r="M409" s="14"/>
    </row>
    <row r="410" spans="2:13">
      <c r="B410" s="13"/>
      <c r="M410" s="14"/>
    </row>
    <row r="411" spans="2:13">
      <c r="B411" s="13"/>
      <c r="M411" s="14"/>
    </row>
    <row r="412" spans="2:13">
      <c r="M412" s="14"/>
    </row>
    <row r="413" spans="2:13" ht="10.5">
      <c r="B413" s="13"/>
      <c r="C413" s="101" t="s">
        <v>192</v>
      </c>
      <c r="M413" s="14"/>
    </row>
    <row r="414" spans="2:13" ht="10.5">
      <c r="B414" s="13"/>
      <c r="C414" s="187"/>
      <c r="M414" s="14"/>
    </row>
    <row r="415" spans="2:13" ht="10.5">
      <c r="B415" s="13"/>
      <c r="C415" s="168"/>
      <c r="D415" s="118"/>
      <c r="E415" s="125"/>
      <c r="F415" s="125"/>
      <c r="G415" s="575" t="s">
        <v>46</v>
      </c>
      <c r="H415" s="575" t="s">
        <v>47</v>
      </c>
      <c r="I415" s="582"/>
      <c r="M415" s="14"/>
    </row>
    <row r="416" spans="2:13">
      <c r="B416" s="13"/>
      <c r="C416" s="139" t="s">
        <v>193</v>
      </c>
      <c r="D416" s="139"/>
      <c r="E416" s="139"/>
      <c r="F416" s="139"/>
      <c r="G416" s="233" t="s">
        <v>194</v>
      </c>
      <c r="H416" s="233" t="s">
        <v>195</v>
      </c>
      <c r="M416" s="14"/>
    </row>
    <row r="417" spans="2:13">
      <c r="B417" s="13"/>
      <c r="C417" s="4" t="s">
        <v>196</v>
      </c>
      <c r="D417" s="4"/>
      <c r="E417" s="232"/>
      <c r="F417" s="232"/>
      <c r="G417" s="241">
        <v>113242.5</v>
      </c>
      <c r="H417" s="382">
        <v>126412</v>
      </c>
      <c r="M417" s="14"/>
    </row>
    <row r="418" spans="2:13">
      <c r="B418" s="13"/>
      <c r="M418" s="14"/>
    </row>
    <row r="419" spans="2:13">
      <c r="B419" s="13"/>
      <c r="M419" s="14"/>
    </row>
    <row r="420" spans="2:13">
      <c r="B420" s="13"/>
      <c r="M420" s="14"/>
    </row>
    <row r="421" spans="2:13">
      <c r="B421" s="13"/>
      <c r="M421" s="14"/>
    </row>
    <row r="422" spans="2:13">
      <c r="B422" s="13"/>
      <c r="M422" s="14"/>
    </row>
    <row r="423" spans="2:13">
      <c r="B423" s="13"/>
      <c r="M423" s="14"/>
    </row>
    <row r="424" spans="2:13">
      <c r="B424" s="13"/>
      <c r="M424" s="14"/>
    </row>
    <row r="425" spans="2:13">
      <c r="B425" s="13"/>
      <c r="M425" s="14"/>
    </row>
    <row r="426" spans="2:13">
      <c r="B426" s="13"/>
      <c r="M426" s="14"/>
    </row>
    <row r="427" spans="2:13">
      <c r="B427" s="13"/>
      <c r="M427" s="14"/>
    </row>
    <row r="428" spans="2:13">
      <c r="B428" s="13"/>
      <c r="M428" s="14"/>
    </row>
    <row r="429" spans="2:13">
      <c r="B429" s="13"/>
      <c r="M429" s="14"/>
    </row>
    <row r="430" spans="2:13">
      <c r="B430" s="23"/>
      <c r="C430" s="24"/>
      <c r="D430" s="24"/>
      <c r="E430" s="25"/>
      <c r="F430" s="24"/>
      <c r="G430" s="24"/>
      <c r="H430" s="24"/>
      <c r="I430" s="24"/>
      <c r="J430" s="24"/>
      <c r="K430" s="24"/>
      <c r="L430" s="24"/>
      <c r="M430" s="26"/>
    </row>
    <row r="431" spans="2:13"/>
  </sheetData>
  <mergeCells count="52">
    <mergeCell ref="F362:H362"/>
    <mergeCell ref="J362:L362"/>
    <mergeCell ref="C249:K249"/>
    <mergeCell ref="C289:L289"/>
    <mergeCell ref="F276:H276"/>
    <mergeCell ref="C346:G346"/>
    <mergeCell ref="C349:G349"/>
    <mergeCell ref="C355:G355"/>
    <mergeCell ref="C357:G357"/>
    <mergeCell ref="C358:G358"/>
    <mergeCell ref="J319:L319"/>
    <mergeCell ref="J295:L295"/>
    <mergeCell ref="J263:L263"/>
    <mergeCell ref="E306:L306"/>
    <mergeCell ref="C344:G344"/>
    <mergeCell ref="F319:H319"/>
    <mergeCell ref="C142:L143"/>
    <mergeCell ref="E307:L307"/>
    <mergeCell ref="C231:G231"/>
    <mergeCell ref="C250:G250"/>
    <mergeCell ref="F295:H295"/>
    <mergeCell ref="C297:D297"/>
    <mergeCell ref="C298:D298"/>
    <mergeCell ref="C299:D299"/>
    <mergeCell ref="F263:H263"/>
    <mergeCell ref="C300:D300"/>
    <mergeCell ref="C301:D301"/>
    <mergeCell ref="C302:D302"/>
    <mergeCell ref="C303:D303"/>
    <mergeCell ref="C106:D106"/>
    <mergeCell ref="C24:D24"/>
    <mergeCell ref="F14:G14"/>
    <mergeCell ref="I14:J14"/>
    <mergeCell ref="C15:D15"/>
    <mergeCell ref="F23:G23"/>
    <mergeCell ref="I23:J23"/>
    <mergeCell ref="F374:H374"/>
    <mergeCell ref="F385:H385"/>
    <mergeCell ref="F32:G32"/>
    <mergeCell ref="I32:J32"/>
    <mergeCell ref="C33:D33"/>
    <mergeCell ref="F160:H160"/>
    <mergeCell ref="J160:L160"/>
    <mergeCell ref="C97:L98"/>
    <mergeCell ref="C104:L105"/>
    <mergeCell ref="C87:L87"/>
    <mergeCell ref="C132:L132"/>
    <mergeCell ref="E310:L310"/>
    <mergeCell ref="E308:L308"/>
    <mergeCell ref="E309:L309"/>
    <mergeCell ref="E311:L311"/>
    <mergeCell ref="C360:G360"/>
  </mergeCells>
  <phoneticPr fontId="58" type="noConversion"/>
  <conditionalFormatting sqref="F321:H332">
    <cfRule type="colorScale" priority="2">
      <colorScale>
        <cfvo type="num" val="0.5"/>
        <cfvo type="num" val="1"/>
        <cfvo type="num" val="1.5"/>
        <color theme="0" tint="-0.14999847407452621"/>
        <color theme="0"/>
        <color rgb="FFD1F0FF"/>
      </colorScale>
    </cfRule>
  </conditionalFormatting>
  <conditionalFormatting sqref="I321:I332">
    <cfRule type="colorScale" priority="4">
      <colorScale>
        <cfvo type="num" val="0.5"/>
        <cfvo type="num" val="1"/>
        <cfvo type="num" val="1.5"/>
        <color theme="0" tint="-0.14999847407452621"/>
        <color theme="0"/>
        <color rgb="FFD1F0FF"/>
      </colorScale>
    </cfRule>
  </conditionalFormatting>
  <conditionalFormatting sqref="J321:L332">
    <cfRule type="colorScale" priority="1">
      <colorScale>
        <cfvo type="num" val="0.5"/>
        <cfvo type="num" val="1"/>
        <cfvo type="num" val="1.5"/>
        <color theme="0" tint="-0.14999847407452621"/>
        <color theme="0"/>
        <color rgb="FFD1F0FF"/>
      </colorScale>
    </cfRule>
  </conditionalFormatting>
  <pageMargins left="0.25" right="0.25"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38865-1A96-4204-8414-63DE0456DF80}">
  <sheetPr codeName="Sheet4">
    <tabColor rgb="FFD1F0FF"/>
    <pageSetUpPr autoPageBreaks="0" fitToPage="1"/>
  </sheetPr>
  <dimension ref="A1:U66"/>
  <sheetViews>
    <sheetView showGridLines="0" zoomScale="130" zoomScaleNormal="130" workbookViewId="0"/>
  </sheetViews>
  <sheetFormatPr defaultColWidth="0" defaultRowHeight="9.9499999999999993" zeroHeight="1"/>
  <cols>
    <col min="1" max="1" width="2.140625" style="4" customWidth="1"/>
    <col min="2" max="4" width="10.140625" style="5" customWidth="1"/>
    <col min="5" max="5" width="10.140625" style="18" customWidth="1"/>
    <col min="6" max="6" width="11.28515625" style="5" customWidth="1"/>
    <col min="7" max="15" width="10.140625" style="5" customWidth="1"/>
    <col min="16" max="16" width="2.140625" style="4" customWidth="1"/>
    <col min="17" max="19" width="9.140625" style="4" hidden="1" customWidth="1"/>
    <col min="20" max="21" width="9.85546875" style="4" hidden="1" customWidth="1"/>
    <col min="22" max="16384" width="9.140625" style="4" hidden="1"/>
  </cols>
  <sheetData>
    <row r="1" spans="1:17">
      <c r="A1" s="4" t="s">
        <v>197</v>
      </c>
    </row>
    <row r="2" spans="1:17" s="2" customFormat="1" ht="14.1">
      <c r="A2" s="4"/>
      <c r="B2" s="35"/>
      <c r="C2" s="36"/>
      <c r="D2" s="36"/>
      <c r="E2" s="36"/>
      <c r="F2" s="36"/>
      <c r="G2" s="36"/>
      <c r="H2" s="36"/>
      <c r="I2" s="36"/>
      <c r="J2" s="36"/>
      <c r="K2" s="36"/>
      <c r="L2" s="36"/>
      <c r="M2" s="36"/>
      <c r="N2" s="36"/>
      <c r="O2" s="37"/>
    </row>
    <row r="3" spans="1:17" s="1" customFormat="1" ht="11.45">
      <c r="A3" s="4"/>
      <c r="B3" s="27"/>
      <c r="E3" s="28"/>
      <c r="O3" s="29"/>
    </row>
    <row r="4" spans="1:17" s="2" customFormat="1" ht="30.75" customHeight="1" thickBot="1">
      <c r="A4" s="1"/>
      <c r="B4" s="30"/>
      <c r="C4" s="31"/>
      <c r="D4" s="38" t="s">
        <v>2</v>
      </c>
      <c r="E4" s="32"/>
      <c r="F4" s="33"/>
      <c r="G4" s="33"/>
      <c r="H4" s="33"/>
      <c r="I4" s="33"/>
      <c r="J4" s="33"/>
      <c r="K4" s="33"/>
      <c r="L4" s="33"/>
      <c r="M4" s="33"/>
      <c r="N4" s="33"/>
      <c r="O4" s="34"/>
      <c r="P4"/>
      <c r="Q4"/>
    </row>
    <row r="5" spans="1:17" s="3" customFormat="1" ht="28.5" customHeight="1" thickBot="1">
      <c r="A5" s="1"/>
      <c r="B5" s="40"/>
      <c r="C5" s="41"/>
      <c r="D5" s="42" t="s">
        <v>198</v>
      </c>
      <c r="E5" s="43"/>
      <c r="F5" s="44"/>
      <c r="G5" s="45"/>
      <c r="H5" s="45"/>
      <c r="I5" s="45"/>
      <c r="J5" s="45"/>
      <c r="K5" s="45"/>
      <c r="L5" s="45"/>
      <c r="M5" s="45"/>
      <c r="N5" s="45"/>
      <c r="O5" s="46"/>
    </row>
    <row r="6" spans="1:17" ht="11.45">
      <c r="A6" s="1"/>
      <c r="B6" s="16"/>
      <c r="D6" s="17"/>
      <c r="E6" s="8"/>
      <c r="F6" s="17"/>
      <c r="O6" s="14"/>
    </row>
    <row r="7" spans="1:17" ht="11.45">
      <c r="A7" s="1"/>
      <c r="B7" s="16"/>
      <c r="D7" s="17"/>
      <c r="E7" s="8"/>
      <c r="F7" s="17"/>
      <c r="O7" s="14"/>
    </row>
    <row r="8" spans="1:17">
      <c r="B8" s="16"/>
      <c r="C8" s="7"/>
      <c r="D8" s="8"/>
      <c r="E8" s="8"/>
      <c r="F8" s="17"/>
      <c r="O8" s="14"/>
    </row>
    <row r="9" spans="1:17" s="55" customFormat="1" ht="18.75" customHeight="1">
      <c r="A9" s="50"/>
      <c r="B9" s="51"/>
      <c r="C9" s="49" t="s">
        <v>198</v>
      </c>
      <c r="D9" s="52"/>
      <c r="E9" s="52"/>
      <c r="F9" s="52"/>
      <c r="G9" s="53"/>
      <c r="H9" s="53"/>
      <c r="I9" s="53"/>
      <c r="J9" s="53"/>
      <c r="K9" s="53"/>
      <c r="L9" s="53"/>
      <c r="M9" s="53"/>
      <c r="N9" s="53"/>
      <c r="O9" s="54"/>
    </row>
    <row r="10" spans="1:17" s="5" customFormat="1">
      <c r="A10" s="4"/>
      <c r="B10" s="20"/>
      <c r="C10" s="111"/>
      <c r="D10" s="717"/>
      <c r="E10" s="717"/>
      <c r="F10" s="717"/>
      <c r="G10" s="21"/>
      <c r="H10" s="21"/>
      <c r="I10" s="21"/>
      <c r="J10" s="21"/>
      <c r="K10" s="21"/>
      <c r="L10" s="21"/>
      <c r="M10" s="21"/>
      <c r="N10" s="21"/>
      <c r="O10" s="22"/>
    </row>
    <row r="11" spans="1:17" s="5" customFormat="1">
      <c r="A11" s="4"/>
      <c r="B11" s="20"/>
      <c r="C11" s="19"/>
      <c r="D11" s="715"/>
      <c r="E11" s="715"/>
      <c r="F11" s="715"/>
      <c r="G11" s="21"/>
      <c r="H11" s="21"/>
      <c r="I11" s="21"/>
      <c r="J11" s="21"/>
      <c r="K11" s="21"/>
      <c r="L11" s="21"/>
      <c r="M11" s="21"/>
      <c r="N11" s="21"/>
      <c r="O11" s="22"/>
    </row>
    <row r="12" spans="1:17" s="5" customFormat="1" ht="10.5">
      <c r="A12" s="6"/>
      <c r="B12" s="20"/>
      <c r="C12" s="101" t="s">
        <v>199</v>
      </c>
      <c r="D12" s="19"/>
      <c r="E12" s="19"/>
      <c r="F12" s="19"/>
      <c r="G12" s="19"/>
      <c r="H12" s="19"/>
      <c r="I12" s="19"/>
      <c r="J12" s="19"/>
      <c r="K12" s="19"/>
      <c r="L12" s="19"/>
      <c r="M12" s="19"/>
      <c r="N12" s="19"/>
      <c r="O12" s="22"/>
    </row>
    <row r="13" spans="1:17" s="5" customFormat="1">
      <c r="A13" s="4"/>
      <c r="B13" s="20"/>
      <c r="C13" s="763" t="s">
        <v>200</v>
      </c>
      <c r="D13" s="763"/>
      <c r="E13" s="763"/>
      <c r="F13" s="763"/>
      <c r="G13" s="21"/>
      <c r="H13" s="21"/>
      <c r="I13" s="21"/>
      <c r="J13" s="21"/>
      <c r="K13" s="21"/>
      <c r="L13" s="21"/>
      <c r="M13" s="21"/>
      <c r="N13" s="21"/>
      <c r="O13" s="22"/>
    </row>
    <row r="14" spans="1:17" s="5" customFormat="1">
      <c r="A14" s="6"/>
      <c r="B14" s="20"/>
      <c r="C14" s="19"/>
      <c r="D14" s="715"/>
      <c r="E14" s="715"/>
      <c r="F14" s="715"/>
      <c r="G14" s="21"/>
      <c r="H14" s="21"/>
      <c r="I14" s="21"/>
      <c r="J14" s="21"/>
      <c r="K14" s="21"/>
      <c r="L14" s="21"/>
      <c r="M14" s="21"/>
      <c r="N14" s="21"/>
      <c r="O14" s="22"/>
    </row>
    <row r="15" spans="1:17" s="5" customFormat="1" ht="10.5">
      <c r="A15" s="4"/>
      <c r="B15" s="20"/>
      <c r="C15" s="101" t="s">
        <v>201</v>
      </c>
      <c r="D15" s="19"/>
      <c r="E15" s="19"/>
      <c r="F15" s="19"/>
      <c r="G15" s="194"/>
      <c r="H15" s="194"/>
      <c r="I15" s="194" t="s">
        <v>46</v>
      </c>
      <c r="J15" s="194" t="s">
        <v>47</v>
      </c>
      <c r="K15" s="194"/>
      <c r="L15" s="194"/>
      <c r="O15" s="22"/>
    </row>
    <row r="16" spans="1:17" s="5" customFormat="1">
      <c r="A16" s="4"/>
      <c r="B16" s="20"/>
      <c r="C16" s="714" t="s">
        <v>202</v>
      </c>
      <c r="D16" s="47"/>
      <c r="E16" s="47"/>
      <c r="F16" s="47"/>
      <c r="G16" s="195"/>
      <c r="H16" s="196"/>
      <c r="I16" s="665">
        <v>148806</v>
      </c>
      <c r="J16" s="665">
        <v>15500</v>
      </c>
      <c r="K16" s="197"/>
      <c r="L16" s="197"/>
      <c r="O16" s="22"/>
    </row>
    <row r="17" spans="1:15" s="5" customFormat="1">
      <c r="A17" s="4"/>
      <c r="B17" s="20"/>
      <c r="C17" s="715" t="s">
        <v>203</v>
      </c>
      <c r="G17" s="197"/>
      <c r="H17" s="198"/>
      <c r="I17" s="171">
        <f>24+7.5</f>
        <v>31.5</v>
      </c>
      <c r="J17" s="197">
        <v>140.5</v>
      </c>
      <c r="K17" s="197"/>
      <c r="L17" s="197"/>
      <c r="M17" s="171"/>
      <c r="O17" s="22"/>
    </row>
    <row r="18" spans="1:15" s="5" customFormat="1" ht="22.5" customHeight="1">
      <c r="A18" s="4"/>
      <c r="B18" s="20"/>
      <c r="C18" s="764" t="s">
        <v>204</v>
      </c>
      <c r="D18" s="764"/>
      <c r="E18" s="764"/>
      <c r="F18" s="764"/>
      <c r="G18" s="197"/>
      <c r="H18" s="198"/>
      <c r="I18" s="197">
        <v>0</v>
      </c>
      <c r="J18" s="197">
        <v>0</v>
      </c>
      <c r="K18" s="197"/>
      <c r="L18" s="197"/>
      <c r="M18" s="171"/>
      <c r="O18" s="22"/>
    </row>
    <row r="19" spans="1:15" s="5" customFormat="1" ht="11.25" customHeight="1">
      <c r="A19" s="4"/>
      <c r="B19" s="20"/>
      <c r="C19" s="765" t="s">
        <v>205</v>
      </c>
      <c r="D19" s="765"/>
      <c r="E19" s="765"/>
      <c r="F19" s="765"/>
      <c r="G19" s="171"/>
      <c r="H19" s="171"/>
      <c r="I19" s="171">
        <v>0</v>
      </c>
      <c r="J19" s="197">
        <v>0</v>
      </c>
      <c r="K19" s="197"/>
      <c r="L19" s="197"/>
      <c r="O19" s="22"/>
    </row>
    <row r="20" spans="1:15" s="5" customFormat="1">
      <c r="A20" s="4"/>
      <c r="B20" s="20"/>
      <c r="C20" s="200"/>
      <c r="D20" s="715"/>
      <c r="E20" s="715"/>
      <c r="F20" s="715"/>
      <c r="G20" s="195"/>
      <c r="H20" s="195"/>
      <c r="I20" s="195"/>
      <c r="J20" s="195"/>
      <c r="K20" s="197"/>
      <c r="L20" s="197"/>
      <c r="M20" s="21"/>
      <c r="N20" s="21"/>
      <c r="O20" s="22"/>
    </row>
    <row r="21" spans="1:15" s="5" customFormat="1">
      <c r="A21" s="4"/>
      <c r="B21" s="20"/>
      <c r="C21" s="19"/>
      <c r="D21" s="715"/>
      <c r="E21" s="715"/>
      <c r="F21" s="715"/>
      <c r="G21" s="198"/>
      <c r="H21" s="198"/>
      <c r="I21" s="198"/>
      <c r="J21" s="198"/>
      <c r="K21" s="198"/>
      <c r="L21" s="198"/>
      <c r="M21" s="198"/>
      <c r="N21" s="21"/>
      <c r="O21" s="22"/>
    </row>
    <row r="22" spans="1:15" s="5" customFormat="1" ht="12.95">
      <c r="A22" s="4"/>
      <c r="B22" s="51"/>
      <c r="C22" s="49" t="s">
        <v>206</v>
      </c>
      <c r="D22" s="52"/>
      <c r="E22" s="52"/>
      <c r="F22" s="52"/>
      <c r="G22" s="53"/>
      <c r="H22" s="53"/>
      <c r="I22" s="53"/>
      <c r="J22" s="53"/>
      <c r="K22" s="53"/>
      <c r="L22" s="53"/>
      <c r="M22" s="53"/>
      <c r="N22" s="53"/>
      <c r="O22" s="54"/>
    </row>
    <row r="23" spans="1:15" s="5" customFormat="1">
      <c r="A23" s="4"/>
      <c r="B23" s="20"/>
      <c r="C23" s="111"/>
      <c r="D23" s="717"/>
      <c r="E23" s="717"/>
      <c r="F23" s="717"/>
      <c r="G23" s="21"/>
      <c r="H23" s="21"/>
      <c r="I23" s="21"/>
      <c r="J23" s="21"/>
      <c r="K23" s="21"/>
      <c r="L23" s="21"/>
      <c r="M23" s="21"/>
      <c r="N23" s="21"/>
      <c r="O23" s="22"/>
    </row>
    <row r="24" spans="1:15" s="5" customFormat="1">
      <c r="A24" s="4"/>
      <c r="B24" s="20"/>
      <c r="C24" s="19"/>
      <c r="D24" s="19"/>
      <c r="E24" s="19"/>
      <c r="F24" s="19"/>
      <c r="G24" s="19"/>
      <c r="H24" s="19"/>
      <c r="I24" s="19"/>
      <c r="J24" s="111"/>
      <c r="K24" s="111"/>
      <c r="L24" s="111"/>
      <c r="M24" s="19"/>
      <c r="N24" s="19"/>
      <c r="O24" s="22"/>
    </row>
    <row r="25" spans="1:15" s="5" customFormat="1" ht="10.5">
      <c r="A25" s="4"/>
      <c r="B25" s="20"/>
      <c r="C25" s="101" t="s">
        <v>207</v>
      </c>
      <c r="D25" s="19"/>
      <c r="E25" s="19"/>
      <c r="F25" s="19"/>
      <c r="G25" s="19"/>
      <c r="H25" s="19"/>
      <c r="I25" s="19"/>
      <c r="J25" s="111"/>
      <c r="K25" s="111"/>
      <c r="L25" s="111"/>
      <c r="M25" s="19"/>
      <c r="N25" s="19"/>
      <c r="O25" s="22"/>
    </row>
    <row r="26" spans="1:15" s="5" customFormat="1">
      <c r="A26" s="4"/>
      <c r="B26" s="20"/>
      <c r="C26" s="19"/>
      <c r="D26" s="19"/>
      <c r="E26" s="19"/>
      <c r="F26" s="19"/>
      <c r="G26" s="19"/>
      <c r="H26" s="19"/>
      <c r="I26" s="19"/>
      <c r="J26" s="111"/>
      <c r="K26" s="111"/>
      <c r="L26" s="111"/>
      <c r="M26" s="19"/>
      <c r="N26" s="19"/>
      <c r="O26" s="22"/>
    </row>
    <row r="27" spans="1:15" s="5" customFormat="1" ht="10.5">
      <c r="A27" s="4"/>
      <c r="B27" s="20"/>
      <c r="C27" s="101"/>
      <c r="D27" s="19"/>
      <c r="E27" s="19"/>
      <c r="F27" s="19"/>
      <c r="G27" s="19"/>
      <c r="H27" s="173"/>
      <c r="I27" s="173" t="s">
        <v>208</v>
      </c>
      <c r="J27" s="173" t="s">
        <v>209</v>
      </c>
      <c r="K27" s="173" t="s">
        <v>45</v>
      </c>
      <c r="L27" s="173" t="s">
        <v>46</v>
      </c>
      <c r="M27" s="173" t="s">
        <v>47</v>
      </c>
      <c r="N27" s="19"/>
      <c r="O27" s="22"/>
    </row>
    <row r="28" spans="1:15" s="5" customFormat="1">
      <c r="A28" s="4"/>
      <c r="B28" s="20"/>
      <c r="C28" s="714" t="s">
        <v>210</v>
      </c>
      <c r="D28" s="47"/>
      <c r="E28" s="47"/>
      <c r="F28" s="47"/>
      <c r="G28" s="47"/>
      <c r="H28" s="170"/>
      <c r="I28" s="666">
        <v>0</v>
      </c>
      <c r="J28" s="665">
        <v>0</v>
      </c>
      <c r="K28" s="665">
        <v>0</v>
      </c>
      <c r="L28" s="665">
        <v>0</v>
      </c>
      <c r="M28" s="665">
        <v>0</v>
      </c>
      <c r="N28" s="19"/>
      <c r="O28" s="22"/>
    </row>
    <row r="29" spans="1:15" s="5" customFormat="1">
      <c r="A29" s="4"/>
      <c r="B29" s="20"/>
      <c r="C29" s="715" t="s">
        <v>211</v>
      </c>
      <c r="H29" s="171"/>
      <c r="I29" s="667">
        <v>80109</v>
      </c>
      <c r="J29" s="668">
        <v>93283</v>
      </c>
      <c r="K29" s="668">
        <v>138894</v>
      </c>
      <c r="L29" s="668">
        <v>70053</v>
      </c>
      <c r="M29" s="668">
        <v>66663</v>
      </c>
      <c r="N29" s="19"/>
      <c r="O29" s="22"/>
    </row>
    <row r="30" spans="1:15" s="5" customFormat="1">
      <c r="A30" s="4"/>
      <c r="B30" s="20"/>
      <c r="C30" s="715" t="s">
        <v>212</v>
      </c>
      <c r="H30" s="171"/>
      <c r="I30" s="668">
        <v>0</v>
      </c>
      <c r="J30" s="668">
        <v>0</v>
      </c>
      <c r="K30" s="668">
        <v>0</v>
      </c>
      <c r="L30" s="668">
        <v>0</v>
      </c>
      <c r="M30" s="668">
        <v>0</v>
      </c>
      <c r="N30" s="19"/>
      <c r="O30" s="22"/>
    </row>
    <row r="31" spans="1:15" s="5" customFormat="1">
      <c r="A31" s="4"/>
      <c r="B31" s="20"/>
      <c r="C31" s="715" t="s">
        <v>213</v>
      </c>
      <c r="D31" s="711"/>
      <c r="E31" s="711"/>
      <c r="F31" s="711"/>
      <c r="H31" s="171"/>
      <c r="I31" s="667">
        <v>158429</v>
      </c>
      <c r="J31" s="668">
        <v>147850</v>
      </c>
      <c r="K31" s="668">
        <v>156084</v>
      </c>
      <c r="L31" s="668">
        <v>155098</v>
      </c>
      <c r="M31" s="668">
        <v>178367</v>
      </c>
      <c r="N31" s="19"/>
      <c r="O31" s="22"/>
    </row>
    <row r="32" spans="1:15" s="5" customFormat="1">
      <c r="A32" s="4"/>
      <c r="B32" s="20"/>
      <c r="C32" s="715" t="s">
        <v>214</v>
      </c>
      <c r="D32" s="711"/>
      <c r="E32" s="711"/>
      <c r="F32" s="711"/>
      <c r="H32" s="171"/>
      <c r="I32" s="668">
        <v>0</v>
      </c>
      <c r="J32" s="668">
        <v>0</v>
      </c>
      <c r="K32" s="668">
        <v>0</v>
      </c>
      <c r="L32" s="668">
        <v>0</v>
      </c>
      <c r="M32" s="668">
        <v>0</v>
      </c>
      <c r="N32" s="19"/>
      <c r="O32" s="22"/>
    </row>
    <row r="33" spans="1:15" s="5" customFormat="1" ht="10.5" thickBot="1">
      <c r="A33" s="4"/>
      <c r="B33" s="20"/>
      <c r="C33" s="199" t="s">
        <v>215</v>
      </c>
      <c r="D33" s="56"/>
      <c r="E33" s="56"/>
      <c r="F33" s="56"/>
      <c r="G33" s="56"/>
      <c r="H33" s="172"/>
      <c r="I33" s="669">
        <f>SUM(I28:I32)</f>
        <v>238538</v>
      </c>
      <c r="J33" s="669">
        <f>SUM(J28:J32)</f>
        <v>241133</v>
      </c>
      <c r="K33" s="669">
        <f>SUM(K28:K32)</f>
        <v>294978</v>
      </c>
      <c r="L33" s="669">
        <f>SUM(L28:L32)</f>
        <v>225151</v>
      </c>
      <c r="M33" s="669">
        <f>SUM(M28:M32)</f>
        <v>245030</v>
      </c>
      <c r="N33" s="19"/>
      <c r="O33" s="22"/>
    </row>
    <row r="34" spans="1:15" s="5" customFormat="1" ht="24" customHeight="1" thickTop="1">
      <c r="A34" s="4"/>
      <c r="B34" s="20"/>
      <c r="C34" s="766" t="s">
        <v>216</v>
      </c>
      <c r="D34" s="766"/>
      <c r="E34" s="766"/>
      <c r="F34" s="766"/>
      <c r="G34" s="766"/>
      <c r="H34" s="201"/>
      <c r="I34" s="201">
        <f>I33/457300000</f>
        <v>5.2162256724251036E-4</v>
      </c>
      <c r="J34" s="354">
        <f>J33/494700000</f>
        <v>4.8743278754800889E-4</v>
      </c>
      <c r="K34" s="354">
        <f>K33/595000000</f>
        <v>4.9576134453781511E-4</v>
      </c>
      <c r="L34" s="354">
        <f>L33/568600000</f>
        <v>3.9597432289834684E-4</v>
      </c>
      <c r="M34" s="354">
        <f>M33/377500000</f>
        <v>6.4908609271523176E-4</v>
      </c>
      <c r="N34" s="19"/>
      <c r="O34" s="22"/>
    </row>
    <row r="35" spans="1:15" s="5" customFormat="1">
      <c r="A35" s="4"/>
      <c r="B35" s="20"/>
      <c r="C35" s="19"/>
      <c r="D35" s="19"/>
      <c r="E35" s="19"/>
      <c r="F35" s="19"/>
      <c r="G35" s="19"/>
      <c r="H35" s="19"/>
      <c r="I35" s="19"/>
      <c r="J35" s="111"/>
      <c r="K35" s="111"/>
      <c r="L35" s="111"/>
      <c r="M35" s="19"/>
      <c r="N35" s="19"/>
      <c r="O35" s="22"/>
    </row>
    <row r="36" spans="1:15" s="5" customFormat="1">
      <c r="A36" s="4"/>
      <c r="B36" s="20"/>
      <c r="C36" s="19" t="s">
        <v>217</v>
      </c>
      <c r="D36" s="19"/>
      <c r="E36" s="19"/>
      <c r="F36" s="19"/>
      <c r="G36" s="19"/>
      <c r="H36" s="19"/>
      <c r="I36" s="19"/>
      <c r="J36" s="111"/>
      <c r="K36" s="111"/>
      <c r="L36" s="111"/>
      <c r="M36" s="19"/>
      <c r="N36" s="19"/>
      <c r="O36" s="22"/>
    </row>
    <row r="37" spans="1:15" s="5" customFormat="1">
      <c r="A37" s="4"/>
      <c r="B37" s="20"/>
      <c r="C37" s="19" t="s">
        <v>218</v>
      </c>
      <c r="D37" s="19"/>
      <c r="E37" s="19"/>
      <c r="F37" s="19"/>
      <c r="G37" s="19"/>
      <c r="H37" s="19"/>
      <c r="I37" s="19"/>
      <c r="J37" s="111"/>
      <c r="K37" s="111"/>
      <c r="L37" s="111"/>
      <c r="M37" s="19"/>
      <c r="N37" s="19"/>
      <c r="O37" s="22"/>
    </row>
    <row r="38" spans="1:15" s="5" customFormat="1">
      <c r="A38" s="4"/>
      <c r="B38" s="20"/>
      <c r="C38" s="19"/>
      <c r="D38" s="19"/>
      <c r="E38" s="19"/>
      <c r="F38" s="19"/>
      <c r="G38" s="19"/>
      <c r="H38" s="19"/>
      <c r="I38" s="19"/>
      <c r="J38" s="111"/>
      <c r="K38" s="111"/>
      <c r="L38" s="111"/>
      <c r="M38" s="19"/>
      <c r="N38" s="19"/>
      <c r="O38" s="22"/>
    </row>
    <row r="39" spans="1:15" s="5" customFormat="1" ht="10.5">
      <c r="A39" s="4"/>
      <c r="B39" s="20"/>
      <c r="C39" s="101" t="s">
        <v>219</v>
      </c>
      <c r="D39" s="19"/>
      <c r="E39" s="19"/>
      <c r="F39" s="19"/>
      <c r="G39" s="19"/>
      <c r="H39" s="19"/>
      <c r="I39" s="19"/>
      <c r="J39" s="111"/>
      <c r="K39" s="111"/>
      <c r="L39" s="111"/>
      <c r="M39" s="19"/>
      <c r="N39" s="19"/>
      <c r="O39" s="22"/>
    </row>
    <row r="40" spans="1:15" s="5" customFormat="1">
      <c r="A40" s="4"/>
      <c r="B40" s="20"/>
      <c r="C40" s="19" t="s">
        <v>220</v>
      </c>
      <c r="D40" s="19"/>
      <c r="E40" s="19"/>
      <c r="F40" s="19"/>
      <c r="G40" s="19"/>
      <c r="H40" s="19"/>
      <c r="I40" s="19"/>
      <c r="J40" s="111"/>
      <c r="K40" s="111"/>
      <c r="L40" s="111"/>
      <c r="M40" s="19"/>
      <c r="N40" s="19"/>
      <c r="O40" s="22"/>
    </row>
    <row r="41" spans="1:15" s="5" customFormat="1">
      <c r="A41" s="4"/>
      <c r="B41" s="20"/>
      <c r="C41" s="19"/>
      <c r="D41" s="19"/>
      <c r="E41" s="19"/>
      <c r="F41" s="19"/>
      <c r="G41" s="19"/>
      <c r="H41" s="19"/>
      <c r="I41" s="19"/>
      <c r="J41" s="111"/>
      <c r="K41" s="111"/>
      <c r="L41" s="111"/>
      <c r="M41" s="19"/>
      <c r="N41" s="19"/>
      <c r="O41" s="22"/>
    </row>
    <row r="42" spans="1:15" s="55" customFormat="1" ht="18.75" customHeight="1">
      <c r="A42" s="50"/>
      <c r="B42" s="51"/>
      <c r="C42" s="49" t="s">
        <v>221</v>
      </c>
      <c r="D42" s="52"/>
      <c r="E42" s="52"/>
      <c r="F42" s="52"/>
      <c r="G42" s="53"/>
      <c r="H42" s="53"/>
      <c r="I42" s="53"/>
      <c r="J42" s="53"/>
      <c r="K42" s="53"/>
      <c r="L42" s="53"/>
      <c r="M42" s="53"/>
      <c r="N42" s="53"/>
      <c r="O42" s="54"/>
    </row>
    <row r="43" spans="1:15" s="5" customFormat="1">
      <c r="A43" s="4"/>
      <c r="B43" s="20"/>
      <c r="C43" s="19"/>
      <c r="D43" s="19"/>
      <c r="E43" s="19"/>
      <c r="F43" s="19"/>
      <c r="G43" s="19"/>
      <c r="H43" s="19"/>
      <c r="I43" s="19"/>
      <c r="J43" s="111"/>
      <c r="K43" s="111"/>
      <c r="L43" s="111"/>
      <c r="M43" s="19"/>
      <c r="N43" s="19"/>
      <c r="O43" s="22"/>
    </row>
    <row r="44" spans="1:15" s="5" customFormat="1">
      <c r="A44" s="4"/>
      <c r="B44" s="20"/>
      <c r="D44" s="19"/>
      <c r="E44" s="19"/>
      <c r="F44" s="19"/>
      <c r="G44" s="19"/>
      <c r="H44" s="19"/>
      <c r="I44" s="19"/>
      <c r="J44" s="111"/>
      <c r="K44" s="111"/>
      <c r="L44" s="111"/>
      <c r="M44" s="19"/>
      <c r="N44" s="19"/>
      <c r="O44" s="22"/>
    </row>
    <row r="45" spans="1:15" s="5" customFormat="1">
      <c r="A45" s="4"/>
      <c r="B45" s="20"/>
      <c r="C45" s="19" t="s">
        <v>222</v>
      </c>
      <c r="D45" s="19"/>
      <c r="E45" s="19"/>
      <c r="F45" s="19"/>
      <c r="G45" s="19"/>
      <c r="H45" s="19"/>
      <c r="I45" s="173">
        <v>2017</v>
      </c>
      <c r="J45" s="173">
        <v>2018</v>
      </c>
      <c r="K45" s="173">
        <v>2019</v>
      </c>
      <c r="L45" s="173">
        <v>2021</v>
      </c>
      <c r="M45" s="173">
        <v>2022</v>
      </c>
      <c r="N45" s="19"/>
      <c r="O45" s="22"/>
    </row>
    <row r="46" spans="1:15" s="5" customFormat="1">
      <c r="A46" s="4"/>
      <c r="B46" s="20"/>
      <c r="C46" s="561" t="s">
        <v>223</v>
      </c>
      <c r="D46" s="560"/>
      <c r="E46" s="560"/>
      <c r="F46" s="560"/>
      <c r="G46" s="560"/>
      <c r="H46" s="560"/>
      <c r="I46" s="568">
        <v>78</v>
      </c>
      <c r="J46" s="569">
        <v>77</v>
      </c>
      <c r="K46" s="569">
        <v>79</v>
      </c>
      <c r="L46" s="569">
        <v>85</v>
      </c>
      <c r="M46" s="569">
        <v>87</v>
      </c>
      <c r="N46" s="559"/>
      <c r="O46" s="22"/>
    </row>
    <row r="47" spans="1:15" s="5" customFormat="1">
      <c r="A47" s="4"/>
      <c r="B47" s="20"/>
      <c r="C47" s="19" t="s">
        <v>224</v>
      </c>
      <c r="D47" s="19"/>
      <c r="E47" s="19"/>
      <c r="F47" s="19"/>
      <c r="G47" s="19"/>
      <c r="H47" s="19"/>
      <c r="I47" s="570">
        <v>78</v>
      </c>
      <c r="J47" s="571">
        <v>78</v>
      </c>
      <c r="K47" s="572">
        <v>80</v>
      </c>
      <c r="L47" s="572">
        <v>81</v>
      </c>
      <c r="M47" s="572">
        <v>81</v>
      </c>
      <c r="N47" s="19"/>
      <c r="O47" s="22"/>
    </row>
    <row r="48" spans="1:15" s="5" customFormat="1">
      <c r="A48" s="4"/>
      <c r="B48" s="20"/>
      <c r="C48" s="19"/>
      <c r="D48" s="19"/>
      <c r="E48" s="19"/>
      <c r="F48" s="19"/>
      <c r="G48" s="19"/>
      <c r="H48" s="19"/>
      <c r="I48" s="570"/>
      <c r="J48" s="571"/>
      <c r="K48" s="572"/>
      <c r="L48" s="572"/>
      <c r="M48" s="572"/>
      <c r="N48" s="19"/>
      <c r="O48" s="22"/>
    </row>
    <row r="49" spans="1:15" s="5" customFormat="1">
      <c r="A49" s="4"/>
      <c r="B49" s="20"/>
      <c r="C49" s="19"/>
      <c r="D49" s="19"/>
      <c r="E49" s="19"/>
      <c r="F49" s="19"/>
      <c r="G49" s="19"/>
      <c r="H49" s="19"/>
      <c r="I49" s="19"/>
      <c r="J49" s="111"/>
      <c r="K49" s="111"/>
      <c r="L49" s="111"/>
      <c r="M49" s="19"/>
      <c r="N49" s="19"/>
      <c r="O49" s="22"/>
    </row>
    <row r="50" spans="1:15" s="5" customFormat="1">
      <c r="A50" s="4"/>
      <c r="B50" s="20"/>
      <c r="C50" s="19" t="s">
        <v>225</v>
      </c>
      <c r="D50" s="19"/>
      <c r="E50" s="19"/>
      <c r="F50" s="19"/>
      <c r="G50" s="19"/>
      <c r="H50" s="19"/>
      <c r="I50" s="19"/>
      <c r="J50" s="704">
        <v>2019</v>
      </c>
      <c r="K50" s="704">
        <v>2020</v>
      </c>
      <c r="L50" s="704">
        <v>2021</v>
      </c>
      <c r="M50" s="704">
        <v>2022</v>
      </c>
      <c r="N50" s="19"/>
      <c r="O50" s="22"/>
    </row>
    <row r="51" spans="1:15" s="5" customFormat="1">
      <c r="A51" s="4"/>
      <c r="B51" s="20"/>
      <c r="C51" s="561" t="s">
        <v>226</v>
      </c>
      <c r="D51" s="560"/>
      <c r="E51" s="560"/>
      <c r="F51" s="560"/>
      <c r="G51" s="560"/>
      <c r="H51" s="560"/>
      <c r="I51" s="560"/>
      <c r="J51" s="562">
        <v>0.25700000000000001</v>
      </c>
      <c r="K51" s="557" t="s">
        <v>94</v>
      </c>
      <c r="L51" s="557">
        <v>0.26</v>
      </c>
      <c r="M51" s="557">
        <v>0.19800000000000001</v>
      </c>
      <c r="N51" s="563"/>
      <c r="O51" s="22"/>
    </row>
    <row r="52" spans="1:15" s="5" customFormat="1">
      <c r="A52" s="4"/>
      <c r="B52" s="20"/>
      <c r="C52" s="19" t="s">
        <v>227</v>
      </c>
      <c r="D52" s="19"/>
      <c r="E52" s="19"/>
      <c r="F52" s="19"/>
      <c r="G52" s="19"/>
      <c r="H52" s="19"/>
      <c r="J52" s="558">
        <v>0.5</v>
      </c>
      <c r="K52" s="194" t="s">
        <v>94</v>
      </c>
      <c r="L52" s="563">
        <v>0.504</v>
      </c>
      <c r="M52" s="563">
        <v>0.504</v>
      </c>
      <c r="N52" s="194"/>
      <c r="O52" s="22"/>
    </row>
    <row r="53" spans="1:15" s="5" customFormat="1">
      <c r="A53" s="4"/>
      <c r="B53" s="20"/>
      <c r="C53" s="19" t="s">
        <v>228</v>
      </c>
      <c r="D53" s="19"/>
      <c r="E53" s="19"/>
      <c r="F53" s="19"/>
      <c r="G53" s="19"/>
      <c r="H53" s="19"/>
      <c r="J53" s="559">
        <v>0.24299999999999999</v>
      </c>
      <c r="K53" s="194" t="s">
        <v>94</v>
      </c>
      <c r="L53" s="564">
        <v>0.23599999999999999</v>
      </c>
      <c r="M53" s="564">
        <v>0.29799999999999999</v>
      </c>
      <c r="N53" s="194"/>
      <c r="O53" s="22"/>
    </row>
    <row r="54" spans="1:15" s="5" customFormat="1">
      <c r="A54" s="4"/>
      <c r="B54" s="20"/>
      <c r="C54" s="19" t="s">
        <v>229</v>
      </c>
      <c r="D54" s="19"/>
      <c r="E54" s="19"/>
      <c r="F54" s="19"/>
      <c r="G54" s="19"/>
      <c r="H54" s="19"/>
      <c r="J54" s="19">
        <v>-1.4</v>
      </c>
      <c r="K54" s="194" t="s">
        <v>94</v>
      </c>
      <c r="L54" s="111">
        <v>-2.4</v>
      </c>
      <c r="M54" s="111">
        <v>9.9</v>
      </c>
      <c r="N54" s="194"/>
      <c r="O54" s="22"/>
    </row>
    <row r="55" spans="1:15" s="5" customFormat="1">
      <c r="A55" s="4"/>
      <c r="B55" s="20"/>
      <c r="D55" s="715"/>
      <c r="E55" s="715"/>
      <c r="F55" s="715"/>
      <c r="G55" s="198"/>
      <c r="H55" s="198"/>
      <c r="I55" s="198"/>
      <c r="J55" s="198"/>
      <c r="K55" s="198"/>
      <c r="L55" s="198"/>
      <c r="M55" s="198"/>
      <c r="N55" s="21"/>
      <c r="O55" s="22"/>
    </row>
    <row r="56" spans="1:15" s="5" customFormat="1" ht="10.5">
      <c r="A56" s="4"/>
      <c r="B56" s="20"/>
      <c r="C56" s="101" t="s">
        <v>219</v>
      </c>
      <c r="D56" s="715"/>
      <c r="E56" s="715"/>
      <c r="F56" s="715"/>
      <c r="G56" s="198"/>
      <c r="H56" s="198"/>
      <c r="I56" s="198"/>
      <c r="J56" s="198"/>
      <c r="K56" s="198"/>
      <c r="L56" s="198"/>
      <c r="M56" s="198"/>
      <c r="N56" s="21"/>
      <c r="O56" s="22"/>
    </row>
    <row r="57" spans="1:15">
      <c r="B57" s="13"/>
      <c r="C57" s="19" t="s">
        <v>230</v>
      </c>
      <c r="O57" s="14"/>
    </row>
    <row r="58" spans="1:15">
      <c r="B58" s="13"/>
      <c r="C58" s="5" t="s">
        <v>231</v>
      </c>
      <c r="D58" s="202"/>
      <c r="E58" s="202"/>
      <c r="F58" s="202"/>
      <c r="G58" s="202"/>
      <c r="O58" s="14"/>
    </row>
    <row r="59" spans="1:15">
      <c r="B59" s="13"/>
      <c r="O59" s="14"/>
    </row>
    <row r="60" spans="1:15">
      <c r="B60" s="13"/>
      <c r="O60" s="14"/>
    </row>
    <row r="61" spans="1:15">
      <c r="B61" s="13"/>
      <c r="O61" s="14"/>
    </row>
    <row r="62" spans="1:15">
      <c r="B62" s="13"/>
      <c r="O62" s="14"/>
    </row>
    <row r="63" spans="1:15">
      <c r="B63" s="13"/>
      <c r="O63" s="14"/>
    </row>
    <row r="64" spans="1:15">
      <c r="B64" s="13"/>
      <c r="O64" s="14"/>
    </row>
    <row r="65" spans="2:15">
      <c r="B65" s="23"/>
      <c r="C65" s="24"/>
      <c r="D65" s="24"/>
      <c r="E65" s="25"/>
      <c r="F65" s="24"/>
      <c r="G65" s="24"/>
      <c r="H65" s="24"/>
      <c r="I65" s="24"/>
      <c r="J65" s="24"/>
      <c r="K65" s="24"/>
      <c r="L65" s="24"/>
      <c r="M65" s="24"/>
      <c r="N65" s="24"/>
      <c r="O65" s="26"/>
    </row>
    <row r="66" spans="2:15"/>
  </sheetData>
  <mergeCells count="4">
    <mergeCell ref="C13:F13"/>
    <mergeCell ref="C18:F18"/>
    <mergeCell ref="C19:F19"/>
    <mergeCell ref="C34:G34"/>
  </mergeCells>
  <pageMargins left="0.25" right="0.25" top="0.75" bottom="0.75" header="0.3" footer="0.3"/>
  <pageSetup paperSize="9" scale="7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73AF2-9BF5-4CA7-B512-C49ED72AC666}">
  <sheetPr codeName="Sheet2">
    <tabColor rgb="FF71C5E8"/>
    <pageSetUpPr autoPageBreaks="0" fitToPage="1"/>
  </sheetPr>
  <dimension ref="A1:T82"/>
  <sheetViews>
    <sheetView showGridLines="0" zoomScale="130" zoomScaleNormal="130" workbookViewId="0"/>
  </sheetViews>
  <sheetFormatPr defaultColWidth="0" defaultRowHeight="9.9499999999999993" zeroHeight="1"/>
  <cols>
    <col min="1" max="1" width="2.140625" style="4" customWidth="1"/>
    <col min="2" max="4" width="10.140625" style="5" customWidth="1"/>
    <col min="5" max="5" width="10.140625" style="18" customWidth="1"/>
    <col min="6" max="6" width="11.28515625" style="5" customWidth="1"/>
    <col min="7" max="13" width="10.140625" style="5" customWidth="1"/>
    <col min="14" max="14" width="2.140625" style="4" customWidth="1"/>
    <col min="15" max="17" width="9.140625" style="4" hidden="1" customWidth="1"/>
    <col min="18" max="19" width="9.85546875" style="4" hidden="1" customWidth="1"/>
    <col min="20" max="20" width="0" style="4" hidden="1" customWidth="1"/>
    <col min="21" max="16384" width="9.140625" style="4" hidden="1"/>
  </cols>
  <sheetData>
    <row r="1" spans="1:15"/>
    <row r="2" spans="1:15" s="2" customFormat="1" ht="14.1">
      <c r="A2" s="4"/>
      <c r="B2" s="35"/>
      <c r="C2" s="36"/>
      <c r="D2" s="36"/>
      <c r="E2" s="36"/>
      <c r="F2" s="36"/>
      <c r="G2" s="36"/>
      <c r="H2" s="36"/>
      <c r="I2" s="36"/>
      <c r="J2" s="36"/>
      <c r="K2" s="36"/>
      <c r="L2" s="36"/>
      <c r="M2" s="37"/>
    </row>
    <row r="3" spans="1:15" s="1" customFormat="1" ht="11.45">
      <c r="A3" s="4"/>
      <c r="B3" s="27"/>
      <c r="E3" s="28"/>
      <c r="M3" s="29"/>
    </row>
    <row r="4" spans="1:15" s="2" customFormat="1" ht="30.75" customHeight="1" thickBot="1">
      <c r="A4" s="1"/>
      <c r="B4" s="30"/>
      <c r="C4" s="31"/>
      <c r="D4" s="38" t="s">
        <v>3</v>
      </c>
      <c r="E4" s="32"/>
      <c r="F4" s="33"/>
      <c r="G4" s="33"/>
      <c r="H4" s="33"/>
      <c r="I4" s="33"/>
      <c r="J4" s="33"/>
      <c r="K4" s="33"/>
      <c r="L4" s="33"/>
      <c r="M4" s="34"/>
      <c r="N4"/>
      <c r="O4"/>
    </row>
    <row r="5" spans="1:15" s="3" customFormat="1" ht="28.5" customHeight="1" thickBot="1">
      <c r="A5" s="1"/>
      <c r="B5" s="40"/>
      <c r="C5" s="41"/>
      <c r="D5" s="42" t="s">
        <v>232</v>
      </c>
      <c r="E5" s="43"/>
      <c r="F5" s="44"/>
      <c r="G5" s="45"/>
      <c r="H5" s="45"/>
      <c r="I5" s="45"/>
      <c r="J5" s="45"/>
      <c r="K5" s="45"/>
      <c r="L5" s="45"/>
      <c r="M5" s="46"/>
    </row>
    <row r="6" spans="1:15" ht="11.45">
      <c r="A6" s="1"/>
      <c r="B6" s="16"/>
      <c r="D6" s="17"/>
      <c r="E6" s="8"/>
      <c r="F6" s="17"/>
      <c r="M6" s="14"/>
    </row>
    <row r="7" spans="1:15" ht="11.45">
      <c r="A7" s="1"/>
      <c r="B7" s="16"/>
      <c r="D7" s="17"/>
      <c r="E7" s="8"/>
      <c r="F7" s="17"/>
      <c r="M7" s="14"/>
    </row>
    <row r="8" spans="1:15">
      <c r="B8" s="16"/>
      <c r="C8" s="7"/>
      <c r="D8" s="8"/>
      <c r="E8" s="8"/>
      <c r="F8" s="17"/>
      <c r="M8" s="14"/>
    </row>
    <row r="9" spans="1:15" s="55" customFormat="1" ht="18.75" customHeight="1">
      <c r="A9" s="50"/>
      <c r="B9" s="51"/>
      <c r="C9" s="49" t="s">
        <v>72</v>
      </c>
      <c r="D9" s="52"/>
      <c r="E9" s="52"/>
      <c r="F9" s="52"/>
      <c r="G9" s="53"/>
      <c r="H9" s="53"/>
      <c r="I9" s="53"/>
      <c r="J9" s="53"/>
      <c r="K9" s="53"/>
      <c r="L9" s="53"/>
      <c r="M9" s="54"/>
    </row>
    <row r="10" spans="1:15" s="5" customFormat="1">
      <c r="A10" s="4"/>
      <c r="B10" s="20"/>
      <c r="C10" s="111"/>
      <c r="D10" s="717"/>
      <c r="E10" s="717"/>
      <c r="F10" s="717"/>
      <c r="G10" s="21"/>
      <c r="H10" s="21"/>
      <c r="I10" s="21"/>
      <c r="J10" s="21"/>
      <c r="K10" s="21"/>
      <c r="L10" s="21"/>
      <c r="M10" s="22"/>
    </row>
    <row r="11" spans="1:15" s="5" customFormat="1" ht="10.5">
      <c r="A11" s="4"/>
      <c r="B11" s="20"/>
      <c r="C11" s="101"/>
      <c r="D11" s="717"/>
      <c r="E11" s="717"/>
      <c r="F11" s="717"/>
      <c r="G11" s="21"/>
      <c r="H11" s="21"/>
      <c r="I11" s="21"/>
      <c r="J11" s="21"/>
      <c r="K11" s="21"/>
      <c r="L11" s="21"/>
      <c r="M11" s="22"/>
    </row>
    <row r="12" spans="1:15" s="5" customFormat="1" ht="10.5">
      <c r="A12" s="4"/>
      <c r="B12" s="20"/>
      <c r="C12" s="101" t="s">
        <v>233</v>
      </c>
      <c r="D12" s="19"/>
      <c r="E12" s="19"/>
      <c r="F12" s="19"/>
      <c r="G12" s="194"/>
      <c r="H12" s="194"/>
      <c r="I12" s="777" t="s">
        <v>234</v>
      </c>
      <c r="J12" s="777"/>
      <c r="K12" s="777"/>
      <c r="L12" s="777"/>
      <c r="M12" s="22"/>
    </row>
    <row r="13" spans="1:15" s="5" customFormat="1" ht="11.25" customHeight="1">
      <c r="A13" s="4"/>
      <c r="B13" s="20"/>
      <c r="C13" s="778" t="s">
        <v>235</v>
      </c>
      <c r="D13" s="778"/>
      <c r="E13" s="778"/>
      <c r="F13" s="778"/>
      <c r="G13" s="778"/>
      <c r="H13" s="732"/>
      <c r="I13" s="783" t="s">
        <v>236</v>
      </c>
      <c r="J13" s="783"/>
      <c r="K13" s="783"/>
      <c r="L13" s="783"/>
      <c r="M13" s="22"/>
    </row>
    <row r="14" spans="1:15" s="5" customFormat="1" ht="11.25" customHeight="1">
      <c r="A14" s="4"/>
      <c r="B14" s="20"/>
      <c r="C14" s="764" t="s">
        <v>237</v>
      </c>
      <c r="D14" s="764"/>
      <c r="E14" s="764"/>
      <c r="F14" s="764"/>
      <c r="G14" s="764"/>
      <c r="H14" s="731"/>
      <c r="I14" s="784" t="s">
        <v>236</v>
      </c>
      <c r="J14" s="784"/>
      <c r="K14" s="784"/>
      <c r="L14" s="784"/>
      <c r="M14" s="22"/>
    </row>
    <row r="15" spans="1:15" s="5" customFormat="1" ht="60" customHeight="1">
      <c r="A15" s="4"/>
      <c r="B15" s="20"/>
      <c r="C15" s="764" t="s">
        <v>238</v>
      </c>
      <c r="D15" s="764"/>
      <c r="E15" s="764"/>
      <c r="F15" s="764"/>
      <c r="G15" s="764"/>
      <c r="H15" s="731"/>
      <c r="I15" s="782" t="s">
        <v>239</v>
      </c>
      <c r="J15" s="782"/>
      <c r="K15" s="782"/>
      <c r="L15" s="782"/>
      <c r="M15" s="22"/>
    </row>
    <row r="16" spans="1:15" s="5" customFormat="1" ht="23.25" customHeight="1">
      <c r="A16" s="4"/>
      <c r="B16" s="20"/>
      <c r="C16" s="727" t="s">
        <v>240</v>
      </c>
      <c r="D16" s="242"/>
      <c r="E16" s="242"/>
      <c r="F16" s="242"/>
      <c r="G16" s="242"/>
      <c r="H16" s="242"/>
      <c r="I16" s="776" t="s">
        <v>241</v>
      </c>
      <c r="J16" s="776"/>
      <c r="K16" s="776"/>
      <c r="L16" s="776"/>
      <c r="M16" s="22"/>
    </row>
    <row r="17" spans="1:13" s="5" customFormat="1">
      <c r="A17" s="4"/>
      <c r="B17" s="20"/>
      <c r="C17" s="200"/>
      <c r="D17" s="715"/>
      <c r="E17" s="715"/>
      <c r="F17" s="715"/>
      <c r="G17" s="198"/>
      <c r="H17" s="198"/>
      <c r="I17" s="198"/>
      <c r="J17" s="198"/>
      <c r="K17" s="198"/>
      <c r="L17" s="21"/>
      <c r="M17" s="22"/>
    </row>
    <row r="18" spans="1:13" s="5" customFormat="1" ht="10.5">
      <c r="A18" s="4"/>
      <c r="B18" s="20"/>
      <c r="C18" s="101" t="s">
        <v>242</v>
      </c>
      <c r="D18" s="19"/>
      <c r="E18" s="19"/>
      <c r="F18" s="19"/>
      <c r="G18" s="194"/>
      <c r="H18" s="194"/>
      <c r="I18" s="777" t="s">
        <v>47</v>
      </c>
      <c r="J18" s="777"/>
      <c r="K18" s="777"/>
      <c r="L18" s="777"/>
      <c r="M18" s="22"/>
    </row>
    <row r="19" spans="1:13" s="5" customFormat="1" ht="11.25" customHeight="1">
      <c r="A19" s="4"/>
      <c r="B19" s="20"/>
      <c r="C19" s="778" t="s">
        <v>243</v>
      </c>
      <c r="D19" s="778"/>
      <c r="E19" s="778"/>
      <c r="F19" s="778"/>
      <c r="G19" s="778"/>
      <c r="H19" s="732"/>
      <c r="I19" s="779" t="s">
        <v>244</v>
      </c>
      <c r="J19" s="779"/>
      <c r="K19" s="779"/>
      <c r="L19" s="779"/>
      <c r="M19" s="22"/>
    </row>
    <row r="20" spans="1:13" s="5" customFormat="1" ht="11.25" customHeight="1">
      <c r="A20" s="4"/>
      <c r="B20" s="20"/>
      <c r="C20" s="764" t="s">
        <v>245</v>
      </c>
      <c r="D20" s="764"/>
      <c r="E20" s="764"/>
      <c r="F20" s="764"/>
      <c r="G20" s="764"/>
      <c r="H20" s="731"/>
      <c r="I20" s="780" t="s">
        <v>246</v>
      </c>
      <c r="J20" s="780"/>
      <c r="K20" s="780"/>
      <c r="L20" s="780"/>
      <c r="M20" s="22"/>
    </row>
    <row r="21" spans="1:13" s="5" customFormat="1" ht="11.25" customHeight="1">
      <c r="A21" s="4"/>
      <c r="B21" s="20"/>
      <c r="C21" s="727" t="s">
        <v>247</v>
      </c>
      <c r="D21" s="242"/>
      <c r="E21" s="242"/>
      <c r="F21" s="242"/>
      <c r="G21" s="242"/>
      <c r="H21" s="242"/>
      <c r="I21" s="781" t="s">
        <v>248</v>
      </c>
      <c r="J21" s="781"/>
      <c r="K21" s="781"/>
      <c r="L21" s="781"/>
      <c r="M21" s="22"/>
    </row>
    <row r="22" spans="1:13" s="5" customFormat="1">
      <c r="A22" s="4"/>
      <c r="B22" s="20"/>
      <c r="C22" s="19"/>
      <c r="D22" s="715"/>
      <c r="E22" s="715"/>
      <c r="F22" s="715"/>
      <c r="G22" s="198"/>
      <c r="H22" s="198"/>
      <c r="I22" s="198"/>
      <c r="J22" s="198"/>
      <c r="K22" s="198"/>
      <c r="L22" s="21"/>
      <c r="M22" s="22"/>
    </row>
    <row r="23" spans="1:13" s="5" customFormat="1" ht="10.5">
      <c r="A23" s="4"/>
      <c r="B23" s="20"/>
      <c r="C23" s="101" t="s">
        <v>249</v>
      </c>
      <c r="D23" s="717"/>
      <c r="E23" s="717"/>
      <c r="F23" s="717"/>
      <c r="G23" s="21"/>
      <c r="H23" s="21"/>
      <c r="I23" s="21"/>
      <c r="J23" s="21"/>
      <c r="K23" s="21"/>
      <c r="L23" s="21"/>
      <c r="M23" s="22"/>
    </row>
    <row r="24" spans="1:13" s="5" customFormat="1" ht="10.5">
      <c r="A24" s="4"/>
      <c r="B24" s="20"/>
      <c r="C24" s="101"/>
      <c r="D24" s="19"/>
      <c r="E24" s="19"/>
      <c r="F24" s="19"/>
      <c r="G24" s="19"/>
      <c r="H24" s="173" t="s">
        <v>46</v>
      </c>
      <c r="I24" s="173" t="s">
        <v>47</v>
      </c>
      <c r="J24" s="19"/>
      <c r="K24" s="19"/>
      <c r="L24" s="19"/>
      <c r="M24" s="22"/>
    </row>
    <row r="25" spans="1:13" s="5" customFormat="1">
      <c r="A25" s="4"/>
      <c r="B25" s="20"/>
      <c r="C25" s="778" t="s">
        <v>250</v>
      </c>
      <c r="D25" s="778"/>
      <c r="E25" s="778"/>
      <c r="F25" s="778"/>
      <c r="G25" s="47"/>
      <c r="H25" s="243">
        <v>1</v>
      </c>
      <c r="I25" s="383">
        <v>1</v>
      </c>
      <c r="J25" s="19"/>
      <c r="K25" s="19"/>
      <c r="L25" s="19"/>
      <c r="M25" s="22"/>
    </row>
    <row r="26" spans="1:13" s="5" customFormat="1">
      <c r="A26" s="4"/>
      <c r="B26" s="20"/>
      <c r="C26" s="764" t="s">
        <v>251</v>
      </c>
      <c r="D26" s="764"/>
      <c r="E26" s="764"/>
      <c r="F26" s="764"/>
      <c r="H26" s="244">
        <v>1</v>
      </c>
      <c r="I26" s="324" t="s">
        <v>252</v>
      </c>
      <c r="J26" s="19"/>
      <c r="K26" s="19"/>
      <c r="L26" s="19"/>
      <c r="M26" s="22"/>
    </row>
    <row r="27" spans="1:13" s="5" customFormat="1">
      <c r="A27" s="4"/>
      <c r="B27" s="20"/>
      <c r="C27" s="764" t="s">
        <v>253</v>
      </c>
      <c r="D27" s="764"/>
      <c r="E27" s="764"/>
      <c r="F27" s="764"/>
      <c r="H27" s="244">
        <v>1</v>
      </c>
      <c r="I27" s="384">
        <v>1</v>
      </c>
      <c r="J27" s="19"/>
      <c r="K27" s="19"/>
      <c r="L27" s="19"/>
      <c r="M27" s="22"/>
    </row>
    <row r="28" spans="1:13" s="5" customFormat="1" ht="11.25" customHeight="1">
      <c r="A28" s="4"/>
      <c r="B28" s="20"/>
      <c r="C28" s="765" t="s">
        <v>254</v>
      </c>
      <c r="D28" s="765"/>
      <c r="E28" s="765"/>
      <c r="F28" s="765"/>
      <c r="H28" s="244">
        <v>1</v>
      </c>
      <c r="I28" s="384">
        <v>1</v>
      </c>
      <c r="J28" s="19"/>
      <c r="K28" s="19"/>
      <c r="L28" s="19"/>
      <c r="M28" s="22"/>
    </row>
    <row r="29" spans="1:13" s="5" customFormat="1" ht="12" customHeight="1" thickBot="1">
      <c r="A29" s="4"/>
      <c r="B29" s="20"/>
      <c r="C29" s="199" t="s">
        <v>24</v>
      </c>
      <c r="D29" s="56"/>
      <c r="E29" s="56"/>
      <c r="F29" s="56"/>
      <c r="G29" s="56"/>
      <c r="H29" s="245">
        <v>1</v>
      </c>
      <c r="I29" s="245">
        <v>1</v>
      </c>
      <c r="J29" s="19"/>
      <c r="K29" s="19"/>
      <c r="L29" s="19"/>
      <c r="M29" s="22"/>
    </row>
    <row r="30" spans="1:13" s="5" customFormat="1" ht="23.25" customHeight="1" thickTop="1">
      <c r="A30" s="4"/>
      <c r="B30" s="20"/>
      <c r="C30" s="775" t="s">
        <v>255</v>
      </c>
      <c r="D30" s="775"/>
      <c r="E30" s="775"/>
      <c r="F30" s="775"/>
      <c r="G30" s="775"/>
      <c r="H30" s="775"/>
      <c r="I30" s="775"/>
      <c r="J30" s="775"/>
      <c r="K30" s="775"/>
      <c r="L30" s="775"/>
      <c r="M30" s="22"/>
    </row>
    <row r="31" spans="1:13" s="5" customFormat="1">
      <c r="A31" s="4"/>
      <c r="B31" s="20"/>
      <c r="C31" s="19"/>
      <c r="D31" s="19"/>
      <c r="E31" s="19"/>
      <c r="F31" s="19"/>
      <c r="G31" s="19"/>
      <c r="H31" s="19"/>
      <c r="I31" s="19"/>
      <c r="J31" s="19"/>
      <c r="K31" s="19"/>
      <c r="L31" s="19"/>
      <c r="M31" s="22"/>
    </row>
    <row r="32" spans="1:13" s="5" customFormat="1">
      <c r="A32" s="4"/>
      <c r="B32" s="20"/>
      <c r="C32" s="19"/>
      <c r="D32" s="19"/>
      <c r="E32" s="19"/>
      <c r="F32" s="19"/>
      <c r="G32" s="19"/>
      <c r="H32" s="19"/>
      <c r="I32" s="19"/>
      <c r="J32" s="19"/>
      <c r="K32" s="19"/>
      <c r="L32" s="19"/>
      <c r="M32" s="22"/>
    </row>
    <row r="33" spans="1:20" s="5" customFormat="1" ht="10.5">
      <c r="A33" s="4"/>
      <c r="B33" s="20"/>
      <c r="C33" s="101" t="s">
        <v>256</v>
      </c>
      <c r="D33" s="717"/>
      <c r="E33" s="717"/>
      <c r="F33" s="717"/>
      <c r="G33" s="21"/>
      <c r="H33" s="21"/>
      <c r="I33" s="21"/>
      <c r="J33" s="21"/>
      <c r="K33" s="21"/>
      <c r="L33" s="21"/>
      <c r="M33" s="22"/>
    </row>
    <row r="34" spans="1:20" s="5" customFormat="1" ht="10.5">
      <c r="A34" s="4"/>
      <c r="B34" s="20"/>
      <c r="C34" s="101"/>
      <c r="D34" s="19"/>
      <c r="E34" s="19"/>
      <c r="F34" s="19"/>
      <c r="G34" s="19"/>
      <c r="H34" s="173" t="s">
        <v>257</v>
      </c>
      <c r="I34" s="19"/>
      <c r="J34" s="19"/>
      <c r="K34" s="19"/>
      <c r="L34" s="19"/>
      <c r="M34" s="22"/>
    </row>
    <row r="35" spans="1:20" s="5" customFormat="1">
      <c r="A35" s="4"/>
      <c r="B35" s="20"/>
      <c r="C35" s="768" t="s">
        <v>258</v>
      </c>
      <c r="D35" s="768"/>
      <c r="E35" s="768"/>
      <c r="F35" s="768"/>
      <c r="G35" s="768"/>
      <c r="H35" s="383">
        <v>1</v>
      </c>
      <c r="I35" s="19"/>
      <c r="J35" s="19"/>
      <c r="K35" s="19"/>
      <c r="L35" s="19"/>
      <c r="M35" s="22"/>
    </row>
    <row r="36" spans="1:20" s="5" customFormat="1">
      <c r="A36" s="4"/>
      <c r="B36" s="20"/>
      <c r="C36" s="769" t="s">
        <v>259</v>
      </c>
      <c r="D36" s="769"/>
      <c r="E36" s="769"/>
      <c r="F36" s="769"/>
      <c r="G36" s="769"/>
      <c r="H36" s="384">
        <v>1</v>
      </c>
      <c r="I36" s="19"/>
      <c r="J36" s="19"/>
      <c r="K36" s="19"/>
      <c r="L36" s="19"/>
      <c r="M36" s="22"/>
    </row>
    <row r="37" spans="1:20" s="5" customFormat="1">
      <c r="A37" s="4"/>
      <c r="B37" s="20"/>
      <c r="C37" s="765" t="s">
        <v>260</v>
      </c>
      <c r="D37" s="765"/>
      <c r="E37" s="765"/>
      <c r="F37" s="765"/>
      <c r="G37" s="765"/>
      <c r="H37" s="384">
        <v>1</v>
      </c>
      <c r="I37" s="19"/>
      <c r="J37" s="19"/>
      <c r="K37" s="19"/>
      <c r="L37" s="19"/>
      <c r="M37" s="22"/>
    </row>
    <row r="38" spans="1:20" s="5" customFormat="1" ht="10.5" thickBot="1">
      <c r="A38" s="4"/>
      <c r="B38" s="20"/>
      <c r="C38" s="199" t="s">
        <v>24</v>
      </c>
      <c r="D38" s="56"/>
      <c r="E38" s="56"/>
      <c r="F38" s="56"/>
      <c r="G38" s="56"/>
      <c r="H38" s="245">
        <v>1</v>
      </c>
      <c r="I38" s="19"/>
      <c r="J38" s="19"/>
      <c r="K38" s="19"/>
      <c r="L38" s="19"/>
      <c r="M38" s="22"/>
    </row>
    <row r="39" spans="1:20" s="5" customFormat="1" ht="10.5" thickTop="1">
      <c r="A39" s="4"/>
      <c r="B39" s="20"/>
      <c r="C39" s="19"/>
      <c r="D39" s="19"/>
      <c r="E39" s="19"/>
      <c r="F39" s="19"/>
      <c r="G39" s="19"/>
      <c r="H39" s="19"/>
      <c r="I39" s="19"/>
      <c r="J39" s="19"/>
      <c r="K39" s="19"/>
      <c r="L39" s="19"/>
      <c r="M39" s="22"/>
    </row>
    <row r="40" spans="1:20">
      <c r="B40" s="13"/>
      <c r="M40" s="14"/>
    </row>
    <row r="41" spans="1:20" ht="10.5">
      <c r="B41" s="13"/>
      <c r="C41" s="101" t="s">
        <v>261</v>
      </c>
      <c r="D41" s="717"/>
      <c r="E41" s="717"/>
      <c r="F41" s="717"/>
      <c r="G41" s="21"/>
      <c r="H41" s="21"/>
      <c r="M41" s="14"/>
    </row>
    <row r="42" spans="1:20" ht="10.5">
      <c r="B42" s="13"/>
      <c r="C42" s="101"/>
      <c r="D42" s="19"/>
      <c r="E42" s="19"/>
      <c r="F42" s="19"/>
      <c r="G42" s="19"/>
      <c r="H42" s="173" t="s">
        <v>47</v>
      </c>
      <c r="M42" s="14"/>
    </row>
    <row r="43" spans="1:20" ht="11.25" customHeight="1">
      <c r="B43" s="13"/>
      <c r="C43" s="714" t="s">
        <v>262</v>
      </c>
      <c r="D43" s="712"/>
      <c r="E43" s="770" t="s">
        <v>263</v>
      </c>
      <c r="F43" s="770"/>
      <c r="G43" s="770"/>
      <c r="H43" s="770"/>
      <c r="M43" s="14"/>
    </row>
    <row r="44" spans="1:20" ht="11.25" customHeight="1">
      <c r="B44" s="13"/>
      <c r="C44" s="727" t="s">
        <v>264</v>
      </c>
      <c r="D44" s="727"/>
      <c r="E44" s="771" t="s">
        <v>265</v>
      </c>
      <c r="F44" s="771"/>
      <c r="G44" s="771"/>
      <c r="H44" s="771"/>
      <c r="M44" s="14"/>
    </row>
    <row r="45" spans="1:20">
      <c r="B45" s="13"/>
      <c r="M45" s="14"/>
    </row>
    <row r="46" spans="1:20" s="5" customFormat="1">
      <c r="A46" s="4"/>
      <c r="B46" s="20"/>
      <c r="C46" s="19"/>
      <c r="D46" s="19"/>
      <c r="E46" s="19"/>
      <c r="F46" s="19"/>
      <c r="G46" s="19"/>
      <c r="H46" s="19"/>
      <c r="I46" s="19"/>
      <c r="J46" s="19"/>
      <c r="K46" s="19"/>
      <c r="L46" s="19"/>
      <c r="M46" s="22"/>
    </row>
    <row r="47" spans="1:20" s="55" customFormat="1" ht="18.75" customHeight="1">
      <c r="A47" s="50"/>
      <c r="B47" s="51"/>
      <c r="C47" s="49" t="s">
        <v>266</v>
      </c>
      <c r="D47" s="52"/>
      <c r="E47" s="52"/>
      <c r="F47" s="52"/>
      <c r="G47" s="53"/>
      <c r="H47" s="53"/>
      <c r="I47" s="53"/>
      <c r="J47" s="53"/>
      <c r="K47" s="53"/>
      <c r="L47" s="53"/>
      <c r="M47" s="54"/>
      <c r="N47" s="5"/>
      <c r="O47" s="5"/>
      <c r="P47" s="5"/>
      <c r="Q47" s="5"/>
      <c r="R47" s="5"/>
      <c r="S47" s="5"/>
      <c r="T47" s="5"/>
    </row>
    <row r="48" spans="1:20" s="5" customFormat="1">
      <c r="A48" s="4"/>
      <c r="B48" s="20"/>
      <c r="C48" s="111"/>
      <c r="D48" s="717"/>
      <c r="E48" s="717"/>
      <c r="F48" s="717"/>
      <c r="G48" s="21"/>
      <c r="H48" s="21"/>
      <c r="I48" s="21"/>
      <c r="J48" s="21"/>
      <c r="K48" s="21"/>
      <c r="L48" s="21"/>
      <c r="M48" s="22"/>
    </row>
    <row r="49" spans="1:13" s="5" customFormat="1" ht="10.5">
      <c r="A49" s="4"/>
      <c r="B49" s="20"/>
      <c r="C49" s="101"/>
      <c r="D49" s="717"/>
      <c r="E49" s="717"/>
      <c r="F49" s="717"/>
      <c r="G49" s="21"/>
      <c r="H49" s="21"/>
      <c r="I49" s="21"/>
      <c r="J49" s="21"/>
      <c r="K49" s="21"/>
      <c r="L49" s="21"/>
      <c r="M49" s="22"/>
    </row>
    <row r="50" spans="1:13" s="5" customFormat="1" ht="10.5">
      <c r="A50" s="4"/>
      <c r="B50" s="20"/>
      <c r="C50" s="101" t="s">
        <v>267</v>
      </c>
      <c r="D50" s="19"/>
      <c r="E50" s="19"/>
      <c r="F50" s="19"/>
      <c r="G50" s="19"/>
      <c r="H50" s="173"/>
      <c r="I50" s="173"/>
      <c r="J50" s="19"/>
      <c r="K50" s="19"/>
      <c r="L50" s="19"/>
      <c r="M50" s="22"/>
    </row>
    <row r="51" spans="1:13" s="5" customFormat="1" ht="10.5">
      <c r="A51" s="4"/>
      <c r="B51" s="20"/>
      <c r="C51" s="101"/>
      <c r="D51" s="19"/>
      <c r="E51" s="19"/>
      <c r="F51" s="19"/>
      <c r="G51" s="19"/>
      <c r="H51" s="173" t="s">
        <v>46</v>
      </c>
      <c r="I51" s="173" t="s">
        <v>47</v>
      </c>
      <c r="J51" s="19"/>
      <c r="K51" s="19"/>
      <c r="L51" s="19"/>
      <c r="M51" s="22"/>
    </row>
    <row r="52" spans="1:13" s="5" customFormat="1">
      <c r="A52" s="4"/>
      <c r="B52" s="20"/>
      <c r="C52" s="772" t="s">
        <v>268</v>
      </c>
      <c r="D52" s="772"/>
      <c r="E52" s="772"/>
      <c r="F52" s="772"/>
      <c r="G52" s="772"/>
      <c r="H52" s="464"/>
      <c r="I52" s="464"/>
      <c r="J52" s="19"/>
      <c r="K52" s="19"/>
      <c r="L52" s="19"/>
      <c r="M52" s="22"/>
    </row>
    <row r="53" spans="1:13" s="5" customFormat="1">
      <c r="A53" s="4"/>
      <c r="B53" s="20"/>
      <c r="C53" s="473" t="s">
        <v>21</v>
      </c>
      <c r="D53" s="717"/>
      <c r="E53" s="717"/>
      <c r="F53" s="717"/>
      <c r="G53" s="717"/>
      <c r="H53" s="472">
        <v>972</v>
      </c>
      <c r="I53" s="472">
        <v>880</v>
      </c>
      <c r="J53" s="19"/>
      <c r="K53" s="19"/>
      <c r="L53" s="19"/>
      <c r="M53" s="22"/>
    </row>
    <row r="54" spans="1:13" s="5" customFormat="1">
      <c r="A54" s="4"/>
      <c r="B54" s="20"/>
      <c r="C54" s="473" t="s">
        <v>269</v>
      </c>
      <c r="D54" s="717"/>
      <c r="E54" s="717"/>
      <c r="F54" s="717"/>
      <c r="G54" s="717"/>
      <c r="H54" s="474" t="s">
        <v>94</v>
      </c>
      <c r="I54" s="472">
        <v>955</v>
      </c>
      <c r="J54" s="19"/>
      <c r="K54" s="19"/>
      <c r="L54" s="19"/>
      <c r="M54" s="22"/>
    </row>
    <row r="55" spans="1:13" s="5" customFormat="1">
      <c r="A55" s="4"/>
      <c r="B55" s="20"/>
      <c r="C55" s="773" t="s">
        <v>270</v>
      </c>
      <c r="D55" s="773"/>
      <c r="E55" s="773"/>
      <c r="F55" s="773"/>
      <c r="G55" s="773"/>
      <c r="H55" s="465">
        <v>19</v>
      </c>
      <c r="I55" s="465">
        <v>19</v>
      </c>
      <c r="J55" s="19"/>
      <c r="K55" s="19"/>
      <c r="L55" s="19"/>
      <c r="M55" s="22"/>
    </row>
    <row r="56" spans="1:13" s="5" customFormat="1">
      <c r="A56" s="4"/>
      <c r="B56" s="20"/>
      <c r="C56" s="717" t="s">
        <v>271</v>
      </c>
      <c r="D56" s="717"/>
      <c r="E56" s="717"/>
      <c r="F56" s="717"/>
      <c r="G56" s="717"/>
      <c r="H56" s="324">
        <v>0.45553058689449177</v>
      </c>
      <c r="I56" s="324">
        <v>0.48</v>
      </c>
      <c r="J56" s="19"/>
      <c r="K56" s="19"/>
      <c r="L56" s="19"/>
      <c r="M56" s="22"/>
    </row>
    <row r="57" spans="1:13" s="5" customFormat="1">
      <c r="A57" s="4"/>
      <c r="B57" s="20"/>
      <c r="C57" s="717" t="s">
        <v>272</v>
      </c>
      <c r="D57" s="717"/>
      <c r="E57" s="717"/>
      <c r="F57" s="717"/>
      <c r="G57" s="717"/>
      <c r="H57" s="324" t="s">
        <v>94</v>
      </c>
      <c r="I57" s="321" t="s">
        <v>94</v>
      </c>
      <c r="J57" s="19"/>
      <c r="K57" s="19"/>
      <c r="L57" s="19"/>
      <c r="M57" s="22"/>
    </row>
    <row r="58" spans="1:13" s="5" customFormat="1">
      <c r="A58" s="4"/>
      <c r="B58" s="20"/>
      <c r="C58" s="767" t="s">
        <v>273</v>
      </c>
      <c r="D58" s="767"/>
      <c r="E58" s="767"/>
      <c r="F58" s="767"/>
      <c r="G58" s="767"/>
      <c r="H58" s="466">
        <v>19</v>
      </c>
      <c r="I58" s="466">
        <v>19</v>
      </c>
      <c r="J58" s="19"/>
      <c r="K58" s="19"/>
      <c r="L58" s="19"/>
      <c r="M58" s="22"/>
    </row>
    <row r="59" spans="1:13"/>
    <row r="60" spans="1:13" s="5" customFormat="1">
      <c r="A60" s="4"/>
      <c r="B60" s="20"/>
      <c r="C60" s="718"/>
      <c r="D60" s="718"/>
      <c r="E60" s="718"/>
      <c r="F60" s="718"/>
      <c r="G60" s="718"/>
      <c r="H60" s="486"/>
      <c r="I60" s="486"/>
      <c r="J60" s="19"/>
      <c r="K60" s="19"/>
      <c r="L60" s="19"/>
      <c r="M60" s="22"/>
    </row>
    <row r="61" spans="1:13" s="5" customFormat="1" ht="10.5">
      <c r="A61" s="4"/>
      <c r="B61" s="20"/>
      <c r="C61" s="101" t="s">
        <v>274</v>
      </c>
      <c r="D61" s="718"/>
      <c r="E61" s="718"/>
      <c r="F61" s="718"/>
      <c r="G61" s="718"/>
      <c r="H61" s="718"/>
      <c r="I61" s="19"/>
      <c r="J61" s="19"/>
      <c r="K61" s="19"/>
      <c r="L61" s="19"/>
      <c r="M61" s="22"/>
    </row>
    <row r="62" spans="1:13" s="5" customFormat="1">
      <c r="A62" s="4"/>
      <c r="B62" s="20"/>
      <c r="D62" s="19"/>
      <c r="E62" s="19"/>
      <c r="F62" s="19"/>
      <c r="G62" s="19"/>
      <c r="H62" s="173" t="s">
        <v>46</v>
      </c>
      <c r="I62" s="173" t="s">
        <v>47</v>
      </c>
      <c r="J62" s="19"/>
      <c r="K62" s="19"/>
      <c r="L62" s="19"/>
      <c r="M62" s="22"/>
    </row>
    <row r="63" spans="1:13" s="5" customFormat="1">
      <c r="A63" s="4"/>
      <c r="B63" s="20"/>
      <c r="C63" s="772" t="s">
        <v>275</v>
      </c>
      <c r="D63" s="772"/>
      <c r="E63" s="772"/>
      <c r="F63" s="772"/>
      <c r="G63" s="772"/>
      <c r="H63" s="322">
        <v>163</v>
      </c>
      <c r="I63" s="464">
        <v>223</v>
      </c>
      <c r="J63" s="19"/>
      <c r="K63" s="19"/>
      <c r="L63" s="19"/>
      <c r="M63" s="22"/>
    </row>
    <row r="64" spans="1:13" s="5" customFormat="1">
      <c r="A64" s="4"/>
      <c r="B64" s="20"/>
      <c r="C64" s="773" t="s">
        <v>276</v>
      </c>
      <c r="D64" s="773"/>
      <c r="E64" s="773"/>
      <c r="F64" s="773"/>
      <c r="G64" s="773"/>
      <c r="H64" s="324">
        <v>1</v>
      </c>
      <c r="I64" s="384">
        <v>1</v>
      </c>
      <c r="J64" s="19"/>
      <c r="K64" s="19"/>
      <c r="L64" s="19"/>
      <c r="M64" s="22"/>
    </row>
    <row r="65" spans="1:13" s="5" customFormat="1">
      <c r="A65" s="4"/>
      <c r="B65" s="20"/>
      <c r="C65" s="717" t="s">
        <v>277</v>
      </c>
      <c r="D65" s="717"/>
      <c r="E65" s="717"/>
      <c r="F65" s="717"/>
      <c r="G65" s="717"/>
      <c r="H65" s="321">
        <v>0</v>
      </c>
      <c r="I65" s="471">
        <v>0</v>
      </c>
      <c r="J65" s="19"/>
      <c r="K65" s="19"/>
      <c r="L65" s="19"/>
      <c r="M65" s="22"/>
    </row>
    <row r="66" spans="1:13" s="5" customFormat="1" ht="22.5" customHeight="1">
      <c r="A66" s="4"/>
      <c r="B66" s="20"/>
      <c r="C66" s="774" t="s">
        <v>278</v>
      </c>
      <c r="D66" s="774"/>
      <c r="E66" s="774"/>
      <c r="F66" s="774"/>
      <c r="G66" s="774"/>
      <c r="H66" s="321">
        <v>0</v>
      </c>
      <c r="I66" s="471">
        <v>0</v>
      </c>
      <c r="J66" s="19"/>
      <c r="K66" s="19"/>
      <c r="L66" s="19"/>
      <c r="M66" s="22"/>
    </row>
    <row r="67" spans="1:13" s="5" customFormat="1" ht="12" customHeight="1">
      <c r="A67" s="4"/>
      <c r="B67" s="20"/>
      <c r="C67" s="767" t="s">
        <v>279</v>
      </c>
      <c r="D67" s="767"/>
      <c r="E67" s="767"/>
      <c r="F67" s="767"/>
      <c r="G67" s="767"/>
      <c r="H67" s="323">
        <v>0</v>
      </c>
      <c r="I67" s="323">
        <v>0</v>
      </c>
      <c r="J67" s="19"/>
      <c r="K67" s="19"/>
      <c r="L67" s="19"/>
      <c r="M67" s="22"/>
    </row>
    <row r="68" spans="1:13" s="5" customFormat="1">
      <c r="A68" s="4"/>
      <c r="B68" s="20"/>
      <c r="D68" s="717"/>
      <c r="E68" s="717"/>
      <c r="F68" s="717"/>
      <c r="G68" s="21"/>
      <c r="H68" s="21"/>
      <c r="I68" s="21"/>
      <c r="J68" s="19"/>
      <c r="K68" s="19"/>
      <c r="L68" s="19"/>
      <c r="M68" s="22"/>
    </row>
    <row r="69" spans="1:13" s="5" customFormat="1">
      <c r="A69" s="4"/>
      <c r="B69" s="20"/>
      <c r="C69" s="19"/>
      <c r="D69" s="19"/>
      <c r="E69" s="19"/>
      <c r="F69" s="19"/>
      <c r="G69" s="19"/>
      <c r="H69" s="19"/>
      <c r="I69" s="19"/>
      <c r="J69" s="19"/>
      <c r="K69" s="19"/>
      <c r="L69" s="19"/>
      <c r="M69" s="22"/>
    </row>
    <row r="70" spans="1:13" s="5" customFormat="1">
      <c r="A70" s="4"/>
      <c r="B70" s="20"/>
      <c r="C70" s="19"/>
      <c r="D70" s="19"/>
      <c r="E70" s="19"/>
      <c r="F70" s="19"/>
      <c r="G70" s="19"/>
      <c r="H70" s="19"/>
      <c r="I70" s="19"/>
      <c r="J70" s="19"/>
      <c r="K70" s="19"/>
      <c r="L70" s="19"/>
      <c r="M70" s="22"/>
    </row>
    <row r="71" spans="1:13" s="5" customFormat="1">
      <c r="A71" s="4"/>
      <c r="B71" s="20"/>
      <c r="C71" s="19"/>
      <c r="D71" s="19"/>
      <c r="E71" s="19"/>
      <c r="F71" s="19"/>
      <c r="G71" s="19"/>
      <c r="H71" s="19"/>
      <c r="I71" s="19"/>
      <c r="J71" s="19"/>
      <c r="K71" s="19"/>
      <c r="L71" s="19"/>
      <c r="M71" s="22"/>
    </row>
    <row r="72" spans="1:13">
      <c r="B72" s="13"/>
      <c r="M72" s="14"/>
    </row>
    <row r="73" spans="1:13" s="5" customFormat="1">
      <c r="A73" s="4"/>
      <c r="B73" s="20"/>
      <c r="C73" s="19"/>
      <c r="D73" s="19"/>
      <c r="E73" s="19"/>
      <c r="F73" s="19"/>
      <c r="G73" s="19"/>
      <c r="H73" s="19"/>
      <c r="I73" s="19"/>
      <c r="J73" s="19"/>
      <c r="K73" s="19"/>
      <c r="L73" s="19"/>
      <c r="M73" s="22"/>
    </row>
    <row r="74" spans="1:13">
      <c r="B74" s="13"/>
      <c r="M74" s="14"/>
    </row>
    <row r="75" spans="1:13">
      <c r="B75" s="13"/>
      <c r="M75" s="14"/>
    </row>
    <row r="76" spans="1:13">
      <c r="B76" s="13"/>
      <c r="M76" s="14"/>
    </row>
    <row r="77" spans="1:13">
      <c r="B77" s="13"/>
      <c r="M77" s="14"/>
    </row>
    <row r="78" spans="1:13">
      <c r="B78" s="13"/>
      <c r="M78" s="14"/>
    </row>
    <row r="79" spans="1:13">
      <c r="B79" s="13"/>
      <c r="M79" s="14"/>
    </row>
    <row r="80" spans="1:13">
      <c r="B80" s="13"/>
      <c r="M80" s="14"/>
    </row>
    <row r="81" spans="2:13">
      <c r="B81" s="23"/>
      <c r="C81" s="24"/>
      <c r="D81" s="24"/>
      <c r="E81" s="25"/>
      <c r="F81" s="24"/>
      <c r="G81" s="24"/>
      <c r="H81" s="24"/>
      <c r="I81" s="24"/>
      <c r="J81" s="24"/>
      <c r="K81" s="24"/>
      <c r="L81" s="24"/>
      <c r="M81" s="26"/>
    </row>
    <row r="82" spans="2:13"/>
  </sheetData>
  <mergeCells count="31">
    <mergeCell ref="C15:G15"/>
    <mergeCell ref="I15:L15"/>
    <mergeCell ref="I12:L12"/>
    <mergeCell ref="C13:G13"/>
    <mergeCell ref="I13:L13"/>
    <mergeCell ref="C14:G14"/>
    <mergeCell ref="I14:L14"/>
    <mergeCell ref="C30:L30"/>
    <mergeCell ref="I16:L16"/>
    <mergeCell ref="I18:L18"/>
    <mergeCell ref="C19:G19"/>
    <mergeCell ref="I19:L19"/>
    <mergeCell ref="C20:G20"/>
    <mergeCell ref="I20:L20"/>
    <mergeCell ref="I21:L21"/>
    <mergeCell ref="C25:F25"/>
    <mergeCell ref="C26:F26"/>
    <mergeCell ref="C27:F27"/>
    <mergeCell ref="C28:F28"/>
    <mergeCell ref="C67:G67"/>
    <mergeCell ref="C35:G35"/>
    <mergeCell ref="C36:G36"/>
    <mergeCell ref="C37:G37"/>
    <mergeCell ref="E43:H43"/>
    <mergeCell ref="E44:H44"/>
    <mergeCell ref="C52:G52"/>
    <mergeCell ref="C55:G55"/>
    <mergeCell ref="C58:G58"/>
    <mergeCell ref="C63:G63"/>
    <mergeCell ref="C64:G64"/>
    <mergeCell ref="C66:G66"/>
  </mergeCells>
  <pageMargins left="0.25" right="0.25" top="0.75" bottom="0.75" header="0.3" footer="0.3"/>
  <pageSetup paperSize="9" scale="7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C9077-9AB4-4502-B6B7-97D9D3DD09D1}">
  <sheetPr codeName="Sheet5">
    <tabColor rgb="FF0064A9"/>
  </sheetPr>
  <dimension ref="A1:U129"/>
  <sheetViews>
    <sheetView zoomScale="85" zoomScaleNormal="85" workbookViewId="0"/>
  </sheetViews>
  <sheetFormatPr defaultColWidth="0" defaultRowHeight="9.9499999999999993" zeroHeight="1"/>
  <cols>
    <col min="1" max="1" width="2.140625" style="5" customWidth="1"/>
    <col min="2" max="2" width="10.140625" style="5" customWidth="1"/>
    <col min="3" max="3" width="7.85546875" style="5" customWidth="1"/>
    <col min="4" max="4" width="28.42578125" style="5" customWidth="1"/>
    <col min="5" max="5" width="14.140625" style="5" customWidth="1"/>
    <col min="6" max="7" width="13.7109375" style="5" customWidth="1"/>
    <col min="8" max="8" width="12.85546875" style="487" customWidth="1"/>
    <col min="9" max="9" width="16.140625" style="5" customWidth="1"/>
    <col min="10" max="10" width="25.5703125" style="5" customWidth="1"/>
    <col min="11" max="11" width="9.85546875" style="5" customWidth="1"/>
    <col min="12" max="12" width="12.28515625" style="5" customWidth="1"/>
    <col min="13" max="13" width="13.28515625" style="5" customWidth="1"/>
    <col min="14" max="14" width="11.85546875" style="5" customWidth="1"/>
    <col min="15" max="15" width="11.7109375" style="5" customWidth="1"/>
    <col min="16" max="17" width="10.140625" style="5" customWidth="1"/>
    <col min="18" max="18" width="2.42578125" style="5" customWidth="1"/>
    <col min="19" max="21" width="0" style="5" hidden="1" customWidth="1"/>
    <col min="22" max="16384" width="9.140625" style="5" hidden="1"/>
  </cols>
  <sheetData>
    <row r="1" spans="1:17"/>
    <row r="2" spans="1:17" s="64" customFormat="1" ht="14.1">
      <c r="A2" s="5"/>
      <c r="B2" s="61"/>
      <c r="C2" s="62"/>
      <c r="D2" s="62"/>
      <c r="E2" s="62"/>
      <c r="F2" s="62"/>
      <c r="G2" s="62"/>
      <c r="H2" s="488"/>
      <c r="I2" s="62"/>
      <c r="J2" s="62"/>
      <c r="K2" s="62"/>
      <c r="L2" s="62"/>
      <c r="M2" s="62"/>
      <c r="N2" s="62"/>
      <c r="O2" s="62"/>
      <c r="P2" s="62"/>
      <c r="Q2" s="63"/>
    </row>
    <row r="3" spans="1:17" s="66" customFormat="1" ht="11.45">
      <c r="B3" s="65"/>
      <c r="H3" s="489"/>
      <c r="Q3" s="67"/>
    </row>
    <row r="4" spans="1:17" s="64" customFormat="1" ht="30.75" customHeight="1" thickBot="1">
      <c r="A4" s="66"/>
      <c r="B4" s="68"/>
      <c r="C4" s="69"/>
      <c r="D4" s="70" t="s">
        <v>4</v>
      </c>
      <c r="F4" s="71"/>
      <c r="G4" s="71"/>
      <c r="H4" s="490"/>
      <c r="I4" s="71"/>
      <c r="J4" s="71"/>
      <c r="K4" s="71"/>
      <c r="L4" s="71"/>
      <c r="M4" s="71"/>
      <c r="N4" s="71"/>
      <c r="O4" s="71"/>
      <c r="P4" s="71"/>
      <c r="Q4" s="72"/>
    </row>
    <row r="5" spans="1:17" s="73" customFormat="1" ht="28.5" customHeight="1" thickBot="1">
      <c r="A5" s="66"/>
      <c r="B5" s="76"/>
      <c r="C5" s="77"/>
      <c r="D5" s="78" t="s">
        <v>280</v>
      </c>
      <c r="E5" s="79"/>
      <c r="F5" s="79"/>
      <c r="G5" s="80"/>
      <c r="H5" s="491"/>
      <c r="I5" s="80"/>
      <c r="J5" s="80"/>
      <c r="K5" s="80"/>
      <c r="L5" s="80"/>
      <c r="M5" s="80"/>
      <c r="N5" s="80"/>
      <c r="O5" s="80"/>
      <c r="P5" s="80"/>
      <c r="Q5" s="81"/>
    </row>
    <row r="6" spans="1:17" ht="11.45">
      <c r="A6" s="66"/>
      <c r="B6" s="16"/>
      <c r="E6" s="17"/>
      <c r="F6" s="17"/>
      <c r="Q6" s="14"/>
    </row>
    <row r="7" spans="1:17">
      <c r="B7" s="16"/>
      <c r="E7" s="17"/>
      <c r="F7" s="17"/>
      <c r="Q7" s="14"/>
    </row>
    <row r="8" spans="1:17">
      <c r="B8" s="16"/>
      <c r="C8" s="7"/>
      <c r="D8" s="7"/>
      <c r="E8" s="8"/>
      <c r="F8" s="17"/>
      <c r="P8" s="21"/>
      <c r="Q8" s="22"/>
    </row>
    <row r="9" spans="1:17" s="55" customFormat="1" ht="18.75" customHeight="1">
      <c r="A9" s="310"/>
      <c r="B9" s="311"/>
      <c r="C9" s="49" t="s">
        <v>281</v>
      </c>
      <c r="D9" s="53"/>
      <c r="E9" s="52"/>
      <c r="F9" s="53"/>
      <c r="G9" s="53"/>
      <c r="H9" s="492"/>
      <c r="I9" s="53"/>
      <c r="J9" s="53"/>
      <c r="K9" s="53"/>
      <c r="L9" s="53"/>
      <c r="M9" s="53"/>
      <c r="N9" s="53"/>
      <c r="O9" s="53"/>
      <c r="P9" s="493"/>
      <c r="Q9" s="54"/>
    </row>
    <row r="10" spans="1:17">
      <c r="A10" s="6"/>
      <c r="B10" s="20"/>
      <c r="C10" s="312"/>
      <c r="D10" s="99"/>
      <c r="E10" s="99"/>
      <c r="F10" s="99"/>
      <c r="G10" s="99"/>
      <c r="H10" s="99"/>
      <c r="I10" s="99"/>
      <c r="J10" s="99"/>
      <c r="K10" s="99"/>
      <c r="L10" s="99"/>
      <c r="M10" s="99"/>
      <c r="N10" s="99"/>
      <c r="O10" s="99"/>
      <c r="P10" s="21"/>
      <c r="Q10" s="22"/>
    </row>
    <row r="11" spans="1:17" ht="10.5">
      <c r="B11" s="20"/>
      <c r="C11" s="19"/>
      <c r="E11" s="715"/>
      <c r="F11" s="715"/>
      <c r="G11" s="21"/>
      <c r="H11" s="494"/>
      <c r="I11" s="21"/>
      <c r="J11" s="39"/>
      <c r="K11" s="39"/>
      <c r="L11" s="39"/>
      <c r="M11" s="39"/>
      <c r="N11" s="39"/>
      <c r="O11" s="39"/>
      <c r="P11" s="21"/>
      <c r="Q11" s="22"/>
    </row>
    <row r="12" spans="1:17" ht="10.5">
      <c r="B12" s="20"/>
      <c r="D12" s="101" t="s">
        <v>282</v>
      </c>
      <c r="E12" s="495"/>
      <c r="F12" s="713"/>
      <c r="G12" s="713"/>
      <c r="H12" s="713"/>
      <c r="I12" s="21"/>
      <c r="J12" s="101" t="s">
        <v>283</v>
      </c>
      <c r="K12" s="495"/>
      <c r="L12" s="713"/>
      <c r="M12" s="713"/>
      <c r="N12" s="713"/>
      <c r="P12" s="21"/>
      <c r="Q12" s="22"/>
    </row>
    <row r="13" spans="1:17" ht="17.25" customHeight="1">
      <c r="B13" s="20"/>
      <c r="D13" s="674" t="s">
        <v>284</v>
      </c>
      <c r="E13" s="495" t="s">
        <v>209</v>
      </c>
      <c r="F13" s="495" t="s">
        <v>45</v>
      </c>
      <c r="G13" s="495" t="s">
        <v>46</v>
      </c>
      <c r="H13" s="495" t="s">
        <v>47</v>
      </c>
      <c r="J13" s="674" t="s">
        <v>284</v>
      </c>
      <c r="K13" s="495" t="s">
        <v>209</v>
      </c>
      <c r="L13" s="495" t="s">
        <v>45</v>
      </c>
      <c r="M13" s="495" t="s">
        <v>46</v>
      </c>
      <c r="N13" s="495" t="s">
        <v>47</v>
      </c>
      <c r="P13" s="21"/>
      <c r="Q13" s="22"/>
    </row>
    <row r="14" spans="1:17">
      <c r="B14" s="20"/>
      <c r="D14" s="325" t="s">
        <v>285</v>
      </c>
      <c r="E14" s="670">
        <v>5.0999999999999996</v>
      </c>
      <c r="F14" s="670">
        <v>5.3</v>
      </c>
      <c r="G14" s="670">
        <v>5.4</v>
      </c>
      <c r="H14" s="670">
        <v>5.5</v>
      </c>
      <c r="I14" s="21"/>
      <c r="J14" s="325" t="s">
        <v>285</v>
      </c>
      <c r="K14" s="670">
        <v>3.9</v>
      </c>
      <c r="L14" s="670">
        <v>4.5</v>
      </c>
      <c r="M14" s="670">
        <v>4.8</v>
      </c>
      <c r="N14" s="670">
        <v>4.8</v>
      </c>
      <c r="P14" s="21"/>
      <c r="Q14" s="22"/>
    </row>
    <row r="15" spans="1:17">
      <c r="B15" s="20"/>
      <c r="C15" s="719"/>
      <c r="D15" s="722" t="s">
        <v>286</v>
      </c>
      <c r="E15" s="671" t="s">
        <v>287</v>
      </c>
      <c r="F15" s="671">
        <v>5.2</v>
      </c>
      <c r="G15" s="671">
        <v>5.5</v>
      </c>
      <c r="H15" s="671">
        <v>5.6</v>
      </c>
      <c r="I15" s="21"/>
      <c r="J15" s="722" t="s">
        <v>286</v>
      </c>
      <c r="K15" s="671" t="s">
        <v>287</v>
      </c>
      <c r="L15" s="671">
        <v>4.4000000000000004</v>
      </c>
      <c r="M15" s="671">
        <v>4.7</v>
      </c>
      <c r="N15" s="671">
        <v>4.9000000000000004</v>
      </c>
      <c r="P15" s="21"/>
      <c r="Q15" s="22"/>
    </row>
    <row r="16" spans="1:17" ht="10.5" thickBot="1">
      <c r="B16" s="20"/>
      <c r="D16" s="672" t="s">
        <v>288</v>
      </c>
      <c r="E16" s="673">
        <v>4.5</v>
      </c>
      <c r="F16" s="673">
        <v>4.8</v>
      </c>
      <c r="G16" s="673">
        <v>4.9000000000000004</v>
      </c>
      <c r="H16" s="673">
        <v>4.9000000000000004</v>
      </c>
      <c r="I16" s="21"/>
      <c r="J16" s="672" t="s">
        <v>288</v>
      </c>
      <c r="K16" s="673">
        <v>3.7</v>
      </c>
      <c r="L16" s="673">
        <v>4.3</v>
      </c>
      <c r="M16" s="673">
        <v>4.7</v>
      </c>
      <c r="N16" s="673">
        <v>4.7</v>
      </c>
      <c r="P16" s="21"/>
      <c r="Q16" s="22"/>
    </row>
    <row r="17" spans="2:17" ht="10.5" thickTop="1">
      <c r="B17" s="20"/>
      <c r="D17" s="719"/>
      <c r="E17" s="315"/>
      <c r="F17" s="315"/>
      <c r="G17" s="315"/>
      <c r="H17" s="315"/>
      <c r="I17" s="21"/>
      <c r="J17" s="719"/>
      <c r="K17" s="719"/>
      <c r="L17" s="315"/>
      <c r="M17" s="315"/>
      <c r="N17" s="315"/>
      <c r="O17" s="315"/>
      <c r="P17" s="21"/>
      <c r="Q17" s="22"/>
    </row>
    <row r="18" spans="2:17">
      <c r="B18" s="20"/>
      <c r="C18" s="719"/>
      <c r="D18" s="719"/>
      <c r="E18" s="719"/>
      <c r="F18" s="719"/>
      <c r="G18" s="719"/>
      <c r="H18" s="719"/>
      <c r="I18" s="21"/>
      <c r="P18" s="21"/>
      <c r="Q18" s="22"/>
    </row>
    <row r="19" spans="2:17" ht="10.5">
      <c r="B19" s="20"/>
      <c r="C19" s="719"/>
      <c r="D19" s="719"/>
      <c r="E19" s="719"/>
      <c r="F19" s="719"/>
      <c r="G19" s="719"/>
      <c r="H19" s="719"/>
      <c r="I19" s="21"/>
      <c r="J19" s="39"/>
      <c r="K19" s="39"/>
      <c r="L19" s="39"/>
      <c r="M19" s="39"/>
      <c r="N19" s="39"/>
      <c r="O19" s="39"/>
      <c r="P19" s="21"/>
      <c r="Q19" s="22"/>
    </row>
    <row r="20" spans="2:17" ht="10.5">
      <c r="B20" s="20"/>
      <c r="C20" s="719"/>
      <c r="D20" s="719"/>
      <c r="E20" s="719"/>
      <c r="F20" s="719"/>
      <c r="G20" s="719"/>
      <c r="H20" s="719"/>
      <c r="I20" s="719"/>
      <c r="J20" s="39"/>
      <c r="K20" s="39"/>
      <c r="L20" s="39"/>
      <c r="M20" s="39"/>
      <c r="N20" s="39"/>
      <c r="O20" s="39"/>
      <c r="P20" s="21"/>
      <c r="Q20" s="22"/>
    </row>
    <row r="21" spans="2:17" ht="10.5">
      <c r="B21" s="20"/>
      <c r="C21" s="719"/>
      <c r="D21" s="719"/>
      <c r="E21" s="719"/>
      <c r="F21" s="719"/>
      <c r="G21" s="719"/>
      <c r="H21" s="719"/>
      <c r="I21" s="719"/>
      <c r="J21" s="39"/>
      <c r="K21" s="39"/>
      <c r="L21" s="39"/>
      <c r="M21" s="39"/>
      <c r="N21" s="39"/>
      <c r="O21" s="39"/>
      <c r="P21" s="21"/>
      <c r="Q21" s="22"/>
    </row>
    <row r="22" spans="2:17" ht="10.5">
      <c r="B22" s="20"/>
      <c r="C22" s="719"/>
      <c r="D22" s="719"/>
      <c r="E22" s="719"/>
      <c r="F22" s="719"/>
      <c r="G22" s="719"/>
      <c r="H22" s="719"/>
      <c r="I22" s="719"/>
      <c r="J22" s="85"/>
      <c r="K22" s="85"/>
      <c r="L22" s="85"/>
      <c r="M22" s="85"/>
      <c r="N22" s="85"/>
      <c r="O22" s="39"/>
      <c r="P22" s="21"/>
      <c r="Q22" s="22"/>
    </row>
    <row r="23" spans="2:17" ht="10.5">
      <c r="B23" s="20"/>
      <c r="C23" s="19"/>
      <c r="D23" s="19"/>
      <c r="E23" s="715"/>
      <c r="F23" s="715"/>
      <c r="G23" s="21"/>
      <c r="H23" s="494"/>
      <c r="I23" s="21"/>
      <c r="J23" s="39"/>
      <c r="K23" s="39"/>
      <c r="L23" s="39"/>
      <c r="M23" s="39"/>
      <c r="N23" s="39"/>
      <c r="O23" s="39"/>
      <c r="P23" s="21"/>
      <c r="Q23" s="22"/>
    </row>
    <row r="24" spans="2:17" ht="10.5">
      <c r="B24" s="20"/>
      <c r="C24" s="19"/>
      <c r="D24" s="19"/>
      <c r="E24" s="715"/>
      <c r="F24" s="715"/>
      <c r="G24" s="21"/>
      <c r="H24" s="494"/>
      <c r="I24" s="21"/>
      <c r="J24" s="39"/>
      <c r="K24" s="39"/>
      <c r="L24" s="39"/>
      <c r="M24" s="39"/>
      <c r="N24" s="39"/>
      <c r="O24" s="39"/>
      <c r="P24" s="21"/>
      <c r="Q24" s="22"/>
    </row>
    <row r="25" spans="2:17" ht="10.5">
      <c r="B25" s="20"/>
      <c r="C25" s="19"/>
      <c r="D25" s="19"/>
      <c r="E25" s="715"/>
      <c r="F25" s="715"/>
      <c r="G25" s="21"/>
      <c r="H25" s="494"/>
      <c r="I25" s="21"/>
      <c r="J25" s="39"/>
      <c r="K25" s="39"/>
      <c r="L25" s="39"/>
      <c r="M25" s="39"/>
      <c r="N25" s="39"/>
      <c r="O25" s="39"/>
      <c r="P25" s="21"/>
      <c r="Q25" s="22"/>
    </row>
    <row r="26" spans="2:17" ht="10.5">
      <c r="B26" s="20"/>
      <c r="C26" s="19"/>
      <c r="D26" s="19"/>
      <c r="E26" s="715"/>
      <c r="F26" s="715"/>
      <c r="G26" s="21"/>
      <c r="H26" s="494"/>
      <c r="I26" s="21"/>
      <c r="J26" s="39"/>
      <c r="K26" s="39"/>
      <c r="L26" s="39"/>
      <c r="M26" s="39"/>
      <c r="N26" s="39"/>
      <c r="O26" s="39"/>
      <c r="P26" s="21"/>
      <c r="Q26" s="22"/>
    </row>
    <row r="27" spans="2:17" ht="10.5">
      <c r="B27" s="20"/>
      <c r="C27" s="19"/>
      <c r="D27" s="19"/>
      <c r="E27" s="715"/>
      <c r="F27" s="715"/>
      <c r="G27" s="21"/>
      <c r="H27" s="494"/>
      <c r="I27" s="21"/>
      <c r="J27" s="39"/>
      <c r="K27" s="39"/>
      <c r="L27" s="39"/>
      <c r="M27" s="39"/>
      <c r="N27" s="39"/>
      <c r="O27" s="39"/>
      <c r="P27" s="21"/>
      <c r="Q27" s="22"/>
    </row>
    <row r="28" spans="2:17" ht="10.5">
      <c r="B28" s="20"/>
      <c r="C28" s="19"/>
      <c r="D28" s="19"/>
      <c r="E28" s="715"/>
      <c r="F28" s="715"/>
      <c r="G28" s="21"/>
      <c r="H28" s="494"/>
      <c r="I28" s="21"/>
      <c r="J28" s="39"/>
      <c r="K28" s="39"/>
      <c r="L28" s="39"/>
      <c r="M28" s="39"/>
      <c r="N28" s="39"/>
      <c r="O28" s="39"/>
      <c r="P28" s="21"/>
      <c r="Q28" s="22"/>
    </row>
    <row r="29" spans="2:17" ht="10.5">
      <c r="B29" s="20"/>
      <c r="C29" s="19"/>
      <c r="D29" s="19"/>
      <c r="E29" s="715"/>
      <c r="F29" s="715"/>
      <c r="G29" s="21"/>
      <c r="H29" s="494"/>
      <c r="I29" s="21"/>
      <c r="J29" s="39"/>
      <c r="K29" s="39"/>
      <c r="L29" s="39"/>
      <c r="M29" s="39"/>
      <c r="N29" s="39"/>
      <c r="O29" s="39"/>
      <c r="P29" s="21"/>
      <c r="Q29" s="22"/>
    </row>
    <row r="30" spans="2:17" ht="10.5">
      <c r="B30" s="20"/>
      <c r="C30" s="19"/>
      <c r="D30" s="19"/>
      <c r="E30" s="715"/>
      <c r="F30" s="715"/>
      <c r="G30" s="21"/>
      <c r="H30" s="494"/>
      <c r="I30" s="21"/>
      <c r="J30" s="39"/>
      <c r="K30" s="39"/>
      <c r="L30" s="39"/>
      <c r="M30" s="39"/>
      <c r="N30" s="39"/>
      <c r="O30" s="39"/>
      <c r="P30" s="21"/>
      <c r="Q30" s="22"/>
    </row>
    <row r="31" spans="2:17" ht="10.5">
      <c r="B31" s="20"/>
      <c r="C31" s="19"/>
      <c r="D31" s="19"/>
      <c r="E31" s="715"/>
      <c r="F31" s="715"/>
      <c r="G31" s="21"/>
      <c r="H31" s="494"/>
      <c r="I31" s="21"/>
      <c r="J31" s="39"/>
      <c r="K31" s="39"/>
      <c r="L31" s="39"/>
      <c r="M31" s="39"/>
      <c r="N31" s="39"/>
      <c r="O31" s="39"/>
      <c r="P31" s="21"/>
      <c r="Q31" s="22"/>
    </row>
    <row r="32" spans="2:17" ht="10.5">
      <c r="B32" s="20"/>
      <c r="C32" s="19"/>
      <c r="D32" s="19"/>
      <c r="E32" s="715"/>
      <c r="F32" s="715"/>
      <c r="G32" s="21"/>
      <c r="H32" s="494"/>
      <c r="I32" s="21"/>
      <c r="J32" s="39"/>
      <c r="K32" s="39"/>
      <c r="L32" s="39"/>
      <c r="M32" s="39"/>
      <c r="N32" s="39"/>
      <c r="O32" s="39"/>
      <c r="P32" s="21"/>
      <c r="Q32" s="22"/>
    </row>
    <row r="33" spans="1:17" ht="10.5">
      <c r="B33" s="20"/>
      <c r="C33" s="19"/>
      <c r="D33" s="19"/>
      <c r="E33" s="715"/>
      <c r="F33" s="715"/>
      <c r="G33" s="21"/>
      <c r="H33" s="494"/>
      <c r="I33" s="21"/>
      <c r="J33" s="39"/>
      <c r="K33" s="39"/>
      <c r="L33" s="39"/>
      <c r="M33" s="39"/>
      <c r="N33" s="39"/>
      <c r="O33" s="39"/>
      <c r="P33" s="21"/>
      <c r="Q33" s="22"/>
    </row>
    <row r="34" spans="1:17" ht="10.5">
      <c r="B34" s="20"/>
      <c r="C34" s="19"/>
      <c r="D34" s="19"/>
      <c r="E34" s="715"/>
      <c r="F34" s="715"/>
      <c r="G34" s="21"/>
      <c r="H34" s="494"/>
      <c r="I34" s="21"/>
      <c r="J34" s="39"/>
      <c r="K34" s="39"/>
      <c r="L34" s="39"/>
      <c r="M34" s="39"/>
      <c r="N34" s="39"/>
      <c r="O34" s="39"/>
      <c r="P34" s="21"/>
      <c r="Q34" s="22"/>
    </row>
    <row r="35" spans="1:17" ht="10.5">
      <c r="B35" s="20"/>
      <c r="C35" s="19"/>
      <c r="D35" s="19"/>
      <c r="E35" s="715"/>
      <c r="F35" s="715"/>
      <c r="G35" s="21"/>
      <c r="H35" s="494"/>
      <c r="I35" s="21"/>
      <c r="J35" s="39"/>
      <c r="K35" s="39"/>
      <c r="L35" s="39"/>
      <c r="M35" s="39"/>
      <c r="N35" s="39"/>
      <c r="O35" s="39"/>
      <c r="P35" s="21"/>
      <c r="Q35" s="22"/>
    </row>
    <row r="36" spans="1:17" ht="10.5">
      <c r="B36" s="20"/>
      <c r="C36" s="19"/>
      <c r="D36" s="19"/>
      <c r="E36" s="715"/>
      <c r="F36" s="715"/>
      <c r="G36" s="21"/>
      <c r="H36" s="494"/>
      <c r="I36" s="21"/>
      <c r="J36" s="39"/>
      <c r="K36" s="39"/>
      <c r="L36" s="39"/>
      <c r="M36" s="39"/>
      <c r="N36" s="39"/>
      <c r="O36" s="39"/>
      <c r="P36" s="21"/>
      <c r="Q36" s="22"/>
    </row>
    <row r="37" spans="1:17" ht="10.5">
      <c r="B37" s="20"/>
      <c r="C37" s="19"/>
      <c r="D37" s="19"/>
      <c r="E37" s="715"/>
      <c r="F37" s="715"/>
      <c r="G37" s="21"/>
      <c r="H37" s="494"/>
      <c r="I37" s="21"/>
      <c r="J37" s="39"/>
      <c r="K37" s="39"/>
      <c r="L37" s="39"/>
      <c r="M37" s="39"/>
      <c r="N37" s="39"/>
      <c r="O37" s="39"/>
      <c r="P37" s="21"/>
      <c r="Q37" s="22"/>
    </row>
    <row r="38" spans="1:17" ht="10.5">
      <c r="B38" s="20"/>
      <c r="C38" s="19"/>
      <c r="D38" s="19"/>
      <c r="E38" s="715"/>
      <c r="F38" s="715"/>
      <c r="G38" s="21"/>
      <c r="H38" s="494"/>
      <c r="I38" s="21"/>
      <c r="J38" s="39"/>
      <c r="K38" s="39"/>
      <c r="L38" s="39"/>
      <c r="M38" s="39"/>
      <c r="N38" s="39"/>
      <c r="O38" s="39"/>
      <c r="P38" s="21"/>
      <c r="Q38" s="22"/>
    </row>
    <row r="39" spans="1:17" ht="10.5">
      <c r="B39" s="20"/>
      <c r="C39" s="19"/>
      <c r="D39" s="19"/>
      <c r="E39" s="715"/>
      <c r="F39" s="715"/>
      <c r="G39" s="21"/>
      <c r="H39" s="494"/>
      <c r="I39" s="21"/>
      <c r="J39" s="39"/>
      <c r="K39" s="39"/>
      <c r="L39" s="39"/>
      <c r="M39" s="39"/>
      <c r="N39" s="39"/>
      <c r="O39" s="39"/>
      <c r="P39" s="21"/>
      <c r="Q39" s="22"/>
    </row>
    <row r="40" spans="1:17" ht="10.5">
      <c r="B40" s="20"/>
      <c r="C40" s="19"/>
      <c r="D40" s="19"/>
      <c r="E40" s="715"/>
      <c r="F40" s="715"/>
      <c r="G40" s="21"/>
      <c r="H40" s="494"/>
      <c r="I40" s="21"/>
      <c r="J40" s="39"/>
      <c r="K40" s="39"/>
      <c r="L40" s="39"/>
      <c r="M40" s="39"/>
      <c r="N40" s="39"/>
      <c r="O40" s="39"/>
      <c r="P40" s="21"/>
      <c r="Q40" s="22"/>
    </row>
    <row r="41" spans="1:17" ht="10.5">
      <c r="B41" s="20"/>
      <c r="C41" s="19"/>
      <c r="D41" s="19"/>
      <c r="E41" s="715"/>
      <c r="F41" s="715"/>
      <c r="G41" s="21"/>
      <c r="H41" s="494"/>
      <c r="I41" s="21"/>
      <c r="J41" s="39"/>
      <c r="K41" s="39"/>
      <c r="L41" s="39"/>
      <c r="M41" s="39"/>
      <c r="N41" s="39"/>
      <c r="O41" s="39"/>
      <c r="P41" s="21"/>
      <c r="Q41" s="22"/>
    </row>
    <row r="42" spans="1:17" ht="10.5">
      <c r="B42" s="20"/>
      <c r="C42" s="19"/>
      <c r="D42" s="19"/>
      <c r="E42" s="715"/>
      <c r="F42" s="715"/>
      <c r="G42" s="21"/>
      <c r="H42" s="494"/>
      <c r="I42" s="21"/>
      <c r="J42" s="39"/>
      <c r="K42" s="39"/>
      <c r="L42" s="39"/>
      <c r="M42" s="39"/>
      <c r="N42" s="39"/>
      <c r="O42" s="39"/>
      <c r="P42" s="21"/>
      <c r="Q42" s="22"/>
    </row>
    <row r="43" spans="1:17" ht="10.5">
      <c r="B43" s="20"/>
      <c r="C43" s="19"/>
      <c r="D43" s="19"/>
      <c r="E43" s="715"/>
      <c r="F43" s="715"/>
      <c r="G43" s="21"/>
      <c r="H43" s="494"/>
      <c r="I43" s="21"/>
      <c r="J43" s="39"/>
      <c r="K43" s="39"/>
      <c r="L43" s="39"/>
      <c r="M43" s="39"/>
      <c r="N43" s="39"/>
      <c r="O43" s="39"/>
      <c r="P43" s="21"/>
      <c r="Q43" s="22"/>
    </row>
    <row r="44" spans="1:17" ht="10.5">
      <c r="B44" s="20"/>
      <c r="C44" s="719"/>
      <c r="D44" s="312" t="s">
        <v>289</v>
      </c>
      <c r="E44" s="719"/>
      <c r="F44" s="719"/>
      <c r="G44" s="719"/>
      <c r="H44" s="719"/>
      <c r="I44" s="719"/>
      <c r="J44" s="18"/>
      <c r="K44" s="496"/>
      <c r="L44" s="18"/>
      <c r="M44" s="18"/>
      <c r="N44" s="496"/>
      <c r="O44" s="39"/>
      <c r="P44" s="21"/>
      <c r="Q44" s="22"/>
    </row>
    <row r="45" spans="1:17" ht="10.5">
      <c r="B45" s="20"/>
      <c r="C45" s="19"/>
      <c r="D45" s="19"/>
      <c r="E45" s="715"/>
      <c r="F45" s="715"/>
      <c r="G45" s="21"/>
      <c r="H45" s="494"/>
      <c r="I45" s="21"/>
      <c r="J45" s="39"/>
      <c r="K45" s="39"/>
      <c r="L45" s="39"/>
      <c r="M45" s="39"/>
      <c r="N45" s="39"/>
      <c r="O45" s="39"/>
      <c r="P45" s="21"/>
      <c r="Q45" s="22"/>
    </row>
    <row r="46" spans="1:17" s="55" customFormat="1" ht="18.75" customHeight="1">
      <c r="A46" s="310"/>
      <c r="B46" s="311"/>
      <c r="C46" s="49" t="s">
        <v>290</v>
      </c>
      <c r="D46" s="53"/>
      <c r="E46" s="52"/>
      <c r="F46" s="53"/>
      <c r="G46" s="53"/>
      <c r="H46" s="492"/>
      <c r="I46" s="53"/>
      <c r="J46" s="53"/>
      <c r="K46" s="53"/>
      <c r="L46" s="53"/>
      <c r="M46" s="53"/>
      <c r="N46" s="53"/>
      <c r="O46" s="53"/>
      <c r="P46" s="493"/>
      <c r="Q46" s="54"/>
    </row>
    <row r="47" spans="1:17">
      <c r="A47" s="6"/>
      <c r="B47" s="20"/>
      <c r="C47" s="312" t="s">
        <v>291</v>
      </c>
      <c r="D47" s="99"/>
      <c r="E47" s="99"/>
      <c r="F47" s="99"/>
      <c r="G47" s="99"/>
      <c r="H47" s="99"/>
      <c r="I47" s="99"/>
      <c r="J47" s="99"/>
      <c r="K47" s="99"/>
      <c r="L47" s="99"/>
      <c r="M47" s="99"/>
      <c r="N47" s="99"/>
      <c r="O47" s="21"/>
      <c r="P47" s="21"/>
      <c r="Q47" s="22"/>
    </row>
    <row r="48" spans="1:17" ht="10.5">
      <c r="B48" s="20"/>
      <c r="C48" s="19"/>
      <c r="D48" s="19"/>
      <c r="E48" s="715"/>
      <c r="F48" s="715"/>
      <c r="G48" s="21"/>
      <c r="H48" s="494"/>
      <c r="I48" s="21"/>
      <c r="J48" s="39"/>
      <c r="K48" s="39"/>
      <c r="L48" s="39"/>
      <c r="M48" s="39"/>
      <c r="N48" s="39"/>
      <c r="O48" s="21"/>
      <c r="P48" s="21"/>
      <c r="Q48" s="22"/>
    </row>
    <row r="49" spans="1:18" ht="15" customHeight="1">
      <c r="B49" s="20"/>
      <c r="C49" s="19"/>
      <c r="D49" s="19"/>
      <c r="E49" s="19"/>
      <c r="G49" s="715"/>
      <c r="H49" s="715"/>
      <c r="I49" s="715"/>
      <c r="J49" s="797" t="s">
        <v>292</v>
      </c>
      <c r="K49" s="797"/>
      <c r="L49" s="797"/>
      <c r="M49" s="797" t="s">
        <v>293</v>
      </c>
      <c r="N49" s="797"/>
      <c r="O49" s="797"/>
      <c r="P49" s="610"/>
      <c r="Q49" s="22"/>
      <c r="R49" s="22"/>
    </row>
    <row r="50" spans="1:18" ht="24" customHeight="1">
      <c r="B50" s="20"/>
      <c r="C50" s="85" t="s">
        <v>294</v>
      </c>
      <c r="D50" s="85" t="s">
        <v>295</v>
      </c>
      <c r="E50" s="85"/>
      <c r="F50" s="85" t="s">
        <v>296</v>
      </c>
      <c r="G50" s="85" t="s">
        <v>297</v>
      </c>
      <c r="H50" s="497" t="s">
        <v>298</v>
      </c>
      <c r="I50" s="85" t="s">
        <v>299</v>
      </c>
      <c r="J50" s="85" t="s">
        <v>300</v>
      </c>
      <c r="K50" s="676" t="s">
        <v>301</v>
      </c>
      <c r="L50" s="676" t="s">
        <v>302</v>
      </c>
      <c r="M50" s="793" t="s">
        <v>303</v>
      </c>
      <c r="N50" s="793"/>
      <c r="O50" s="85" t="s">
        <v>304</v>
      </c>
      <c r="P50" s="313"/>
      <c r="Q50" s="22"/>
      <c r="R50" s="22"/>
    </row>
    <row r="51" spans="1:18" ht="11.25" customHeight="1">
      <c r="B51" s="20"/>
      <c r="C51" s="74" t="s">
        <v>285</v>
      </c>
      <c r="D51" s="74"/>
      <c r="E51" s="74"/>
      <c r="F51" s="58"/>
      <c r="G51" s="75"/>
      <c r="H51" s="498"/>
      <c r="I51" s="346"/>
      <c r="J51" s="346"/>
      <c r="K51" s="346"/>
      <c r="L51" s="346"/>
      <c r="M51" s="346"/>
      <c r="N51" s="346"/>
      <c r="O51" s="346"/>
      <c r="P51" s="611"/>
      <c r="Q51" s="22"/>
      <c r="R51" s="22"/>
    </row>
    <row r="52" spans="1:18">
      <c r="A52" s="6"/>
      <c r="B52" s="20"/>
      <c r="C52" s="719" t="s">
        <v>305</v>
      </c>
      <c r="D52" s="785" t="s">
        <v>306</v>
      </c>
      <c r="E52" s="785"/>
      <c r="F52" s="719" t="s">
        <v>307</v>
      </c>
      <c r="G52" s="719" t="s">
        <v>308</v>
      </c>
      <c r="H52" s="721">
        <v>6236</v>
      </c>
      <c r="I52" s="344" t="s">
        <v>309</v>
      </c>
      <c r="J52" s="719" t="s">
        <v>310</v>
      </c>
      <c r="K52" s="246">
        <v>6</v>
      </c>
      <c r="L52" s="246">
        <v>5.5</v>
      </c>
      <c r="Q52" s="22"/>
      <c r="R52" s="22"/>
    </row>
    <row r="53" spans="1:18">
      <c r="B53" s="20"/>
      <c r="C53" s="719" t="s">
        <v>311</v>
      </c>
      <c r="D53" s="785" t="s">
        <v>312</v>
      </c>
      <c r="E53" s="785"/>
      <c r="F53" s="719" t="s">
        <v>313</v>
      </c>
      <c r="G53" s="719" t="s">
        <v>308</v>
      </c>
      <c r="H53" s="721">
        <v>7073</v>
      </c>
      <c r="I53" s="344" t="s">
        <v>314</v>
      </c>
      <c r="J53" s="719" t="s">
        <v>315</v>
      </c>
      <c r="K53" s="246"/>
      <c r="L53" s="315"/>
      <c r="M53" s="347"/>
      <c r="O53" s="347"/>
      <c r="P53" s="347"/>
      <c r="Q53" s="22"/>
      <c r="R53" s="22"/>
    </row>
    <row r="54" spans="1:18" ht="15" customHeight="1">
      <c r="B54" s="20"/>
      <c r="C54" s="719" t="s">
        <v>316</v>
      </c>
      <c r="D54" s="785" t="s">
        <v>317</v>
      </c>
      <c r="E54" s="785"/>
      <c r="F54" s="719" t="s">
        <v>318</v>
      </c>
      <c r="G54" s="719" t="s">
        <v>308</v>
      </c>
      <c r="H54" s="721">
        <v>34010</v>
      </c>
      <c r="I54" s="344" t="s">
        <v>319</v>
      </c>
      <c r="J54" s="719" t="s">
        <v>310</v>
      </c>
      <c r="K54" s="246">
        <v>5.5</v>
      </c>
      <c r="L54" s="315">
        <v>6</v>
      </c>
      <c r="M54" s="794"/>
      <c r="N54" s="794"/>
      <c r="O54" s="720"/>
      <c r="P54" s="343"/>
      <c r="Q54" s="22"/>
      <c r="R54" s="22"/>
    </row>
    <row r="55" spans="1:18" ht="11.25" customHeight="1">
      <c r="B55" s="20"/>
      <c r="C55" s="719" t="s">
        <v>320</v>
      </c>
      <c r="D55" s="785" t="s">
        <v>321</v>
      </c>
      <c r="E55" s="785"/>
      <c r="F55" s="719" t="s">
        <v>307</v>
      </c>
      <c r="G55" s="719" t="s">
        <v>308</v>
      </c>
      <c r="H55" s="721">
        <v>47910</v>
      </c>
      <c r="I55" s="344" t="s">
        <v>322</v>
      </c>
      <c r="J55" s="719" t="s">
        <v>323</v>
      </c>
      <c r="K55" s="246" t="s">
        <v>324</v>
      </c>
      <c r="L55" s="246" t="s">
        <v>324</v>
      </c>
      <c r="M55" s="794"/>
      <c r="N55" s="794"/>
      <c r="O55" s="720"/>
      <c r="P55" s="343"/>
      <c r="Q55" s="22"/>
      <c r="R55" s="22"/>
    </row>
    <row r="56" spans="1:18" ht="11.25" customHeight="1">
      <c r="B56" s="20"/>
      <c r="C56" s="719" t="s">
        <v>325</v>
      </c>
      <c r="D56" s="785" t="s">
        <v>326</v>
      </c>
      <c r="E56" s="785"/>
      <c r="F56" s="719" t="s">
        <v>307</v>
      </c>
      <c r="G56" s="719" t="s">
        <v>308</v>
      </c>
      <c r="H56" s="721">
        <v>9070</v>
      </c>
      <c r="I56" s="344" t="s">
        <v>327</v>
      </c>
      <c r="J56" s="719" t="s">
        <v>323</v>
      </c>
      <c r="K56" s="246">
        <v>5.5</v>
      </c>
      <c r="L56" s="246">
        <v>5.5</v>
      </c>
      <c r="M56" s="794"/>
      <c r="N56" s="794"/>
      <c r="O56" s="720"/>
      <c r="P56" s="343"/>
      <c r="Q56" s="22"/>
      <c r="R56" s="22"/>
    </row>
    <row r="57" spans="1:18" ht="11.25" customHeight="1">
      <c r="B57" s="20"/>
      <c r="C57" s="719" t="s">
        <v>328</v>
      </c>
      <c r="D57" s="785" t="s">
        <v>329</v>
      </c>
      <c r="E57" s="785"/>
      <c r="F57" s="719" t="s">
        <v>330</v>
      </c>
      <c r="G57" s="719" t="s">
        <v>308</v>
      </c>
      <c r="H57" s="721">
        <v>43493</v>
      </c>
      <c r="I57" s="344" t="s">
        <v>319</v>
      </c>
      <c r="J57" s="719" t="s">
        <v>310</v>
      </c>
      <c r="K57" s="246">
        <v>5.5</v>
      </c>
      <c r="L57" s="315">
        <v>4.5</v>
      </c>
      <c r="M57" s="794" t="s">
        <v>331</v>
      </c>
      <c r="N57" s="794"/>
      <c r="O57" s="720">
        <v>5</v>
      </c>
      <c r="P57" s="343"/>
      <c r="Q57" s="22"/>
      <c r="R57" s="22"/>
    </row>
    <row r="58" spans="1:18" ht="11.25" customHeight="1">
      <c r="B58" s="20"/>
      <c r="C58" s="719" t="s">
        <v>332</v>
      </c>
      <c r="D58" s="785" t="s">
        <v>333</v>
      </c>
      <c r="E58" s="785"/>
      <c r="F58" s="719" t="s">
        <v>307</v>
      </c>
      <c r="G58" s="719" t="s">
        <v>308</v>
      </c>
      <c r="H58" s="721">
        <v>21007</v>
      </c>
      <c r="I58" s="344" t="s">
        <v>319</v>
      </c>
      <c r="J58" s="719" t="s">
        <v>310</v>
      </c>
      <c r="K58" s="246">
        <v>5.5</v>
      </c>
      <c r="L58" s="315">
        <v>4.5</v>
      </c>
      <c r="M58" s="794"/>
      <c r="N58" s="794"/>
      <c r="O58" s="720"/>
      <c r="P58" s="343"/>
      <c r="Q58" s="22"/>
      <c r="R58" s="22"/>
    </row>
    <row r="59" spans="1:18" ht="11.25" customHeight="1">
      <c r="B59" s="20"/>
      <c r="C59" s="719" t="s">
        <v>334</v>
      </c>
      <c r="D59" s="785" t="s">
        <v>335</v>
      </c>
      <c r="E59" s="785"/>
      <c r="F59" s="719" t="s">
        <v>313</v>
      </c>
      <c r="G59" s="719" t="s">
        <v>308</v>
      </c>
      <c r="H59" s="721">
        <v>8189</v>
      </c>
      <c r="I59" s="344" t="s">
        <v>319</v>
      </c>
      <c r="J59" s="719" t="s">
        <v>310</v>
      </c>
      <c r="K59" s="246">
        <v>5</v>
      </c>
      <c r="L59" s="315">
        <v>4</v>
      </c>
      <c r="M59" s="794"/>
      <c r="N59" s="794"/>
      <c r="O59" s="720"/>
      <c r="P59" s="343"/>
      <c r="Q59" s="22"/>
      <c r="R59" s="22"/>
    </row>
    <row r="60" spans="1:18" ht="11.25" customHeight="1">
      <c r="B60" s="20"/>
      <c r="C60" s="719" t="s">
        <v>336</v>
      </c>
      <c r="D60" s="785" t="s">
        <v>337</v>
      </c>
      <c r="E60" s="785"/>
      <c r="F60" s="719" t="s">
        <v>307</v>
      </c>
      <c r="G60" s="719" t="s">
        <v>308</v>
      </c>
      <c r="H60" s="721">
        <v>25251</v>
      </c>
      <c r="I60" s="344" t="s">
        <v>319</v>
      </c>
      <c r="J60" s="719" t="s">
        <v>323</v>
      </c>
      <c r="K60" s="246">
        <v>5.5</v>
      </c>
      <c r="L60" s="315">
        <v>5.5</v>
      </c>
      <c r="M60" s="794"/>
      <c r="N60" s="794"/>
      <c r="O60" s="720"/>
      <c r="P60" s="343"/>
      <c r="Q60" s="22"/>
      <c r="R60" s="22"/>
    </row>
    <row r="61" spans="1:18" ht="11.25" customHeight="1">
      <c r="B61" s="20"/>
      <c r="C61" s="719" t="s">
        <v>338</v>
      </c>
      <c r="D61" s="785" t="s">
        <v>339</v>
      </c>
      <c r="E61" s="785"/>
      <c r="F61" s="719" t="s">
        <v>307</v>
      </c>
      <c r="G61" s="719" t="s">
        <v>308</v>
      </c>
      <c r="H61" s="721">
        <v>8437</v>
      </c>
      <c r="I61" s="344" t="s">
        <v>340</v>
      </c>
      <c r="J61" s="719" t="s">
        <v>310</v>
      </c>
      <c r="K61" s="246">
        <v>5.5</v>
      </c>
      <c r="L61" s="315">
        <v>5</v>
      </c>
      <c r="M61" s="794"/>
      <c r="N61" s="794"/>
      <c r="O61" s="720"/>
      <c r="P61" s="343"/>
      <c r="Q61" s="22"/>
      <c r="R61" s="22"/>
    </row>
    <row r="62" spans="1:18" ht="11.25" customHeight="1">
      <c r="B62" s="20"/>
      <c r="C62" s="719" t="s">
        <v>341</v>
      </c>
      <c r="D62" s="785" t="s">
        <v>342</v>
      </c>
      <c r="E62" s="785"/>
      <c r="F62" s="719" t="s">
        <v>313</v>
      </c>
      <c r="G62" s="719" t="s">
        <v>308</v>
      </c>
      <c r="H62" s="721">
        <v>35992</v>
      </c>
      <c r="I62" s="344" t="s">
        <v>319</v>
      </c>
      <c r="J62" s="719" t="s">
        <v>310</v>
      </c>
      <c r="K62" s="246">
        <v>6</v>
      </c>
      <c r="L62" s="315">
        <v>5</v>
      </c>
      <c r="M62" s="794" t="s">
        <v>343</v>
      </c>
      <c r="N62" s="794"/>
      <c r="O62" s="720">
        <v>5</v>
      </c>
      <c r="P62" s="343"/>
      <c r="Q62" s="22"/>
      <c r="R62" s="22"/>
    </row>
    <row r="63" spans="1:18" ht="11.25" customHeight="1">
      <c r="B63" s="20"/>
      <c r="C63" s="785" t="s">
        <v>344</v>
      </c>
      <c r="D63" s="785" t="s">
        <v>345</v>
      </c>
      <c r="E63" s="785"/>
      <c r="F63" s="686" t="s">
        <v>307</v>
      </c>
      <c r="G63" s="686" t="s">
        <v>308</v>
      </c>
      <c r="H63" s="798">
        <v>24812</v>
      </c>
      <c r="I63" s="687" t="s">
        <v>319</v>
      </c>
      <c r="J63" s="719" t="s">
        <v>310</v>
      </c>
      <c r="K63" s="246">
        <v>4.5</v>
      </c>
      <c r="L63" s="315" t="s">
        <v>346</v>
      </c>
      <c r="M63" s="794"/>
      <c r="N63" s="794"/>
      <c r="O63" s="720"/>
      <c r="P63" s="343"/>
      <c r="Q63" s="22"/>
      <c r="R63" s="22"/>
    </row>
    <row r="64" spans="1:18" ht="11.25" customHeight="1">
      <c r="B64" s="20"/>
      <c r="C64" s="785"/>
      <c r="D64" s="785" t="s">
        <v>347</v>
      </c>
      <c r="E64" s="785"/>
      <c r="F64" s="686" t="s">
        <v>307</v>
      </c>
      <c r="G64" s="686" t="s">
        <v>308</v>
      </c>
      <c r="H64" s="798"/>
      <c r="I64" s="687" t="s">
        <v>319</v>
      </c>
      <c r="J64" s="719" t="s">
        <v>310</v>
      </c>
      <c r="K64" s="246">
        <v>5.5</v>
      </c>
      <c r="L64" s="315">
        <v>5.5</v>
      </c>
      <c r="M64" s="794"/>
      <c r="N64" s="794"/>
      <c r="O64" s="720"/>
      <c r="P64" s="343"/>
      <c r="Q64" s="22"/>
      <c r="R64" s="22"/>
    </row>
    <row r="65" spans="1:18" ht="11.25" customHeight="1">
      <c r="B65" s="20"/>
      <c r="C65" s="722" t="s">
        <v>348</v>
      </c>
      <c r="D65" s="795" t="s">
        <v>349</v>
      </c>
      <c r="E65" s="795"/>
      <c r="F65" s="722" t="s">
        <v>330</v>
      </c>
      <c r="G65" s="722" t="s">
        <v>308</v>
      </c>
      <c r="H65" s="688">
        <v>29323</v>
      </c>
      <c r="I65" s="689" t="s">
        <v>319</v>
      </c>
      <c r="J65" s="722" t="s">
        <v>310</v>
      </c>
      <c r="K65" s="690">
        <v>5.5</v>
      </c>
      <c r="L65" s="671">
        <v>4</v>
      </c>
      <c r="M65" s="796" t="s">
        <v>331</v>
      </c>
      <c r="N65" s="796"/>
      <c r="O65" s="723">
        <v>6</v>
      </c>
      <c r="P65" s="343"/>
      <c r="Q65" s="22"/>
      <c r="R65" s="22"/>
    </row>
    <row r="66" spans="1:18">
      <c r="B66" s="13"/>
      <c r="C66" s="719"/>
      <c r="D66" s="719"/>
      <c r="E66" s="719"/>
      <c r="F66" s="719"/>
      <c r="G66" s="100"/>
      <c r="H66" s="88"/>
      <c r="I66" s="345"/>
      <c r="J66" s="315"/>
      <c r="K66" s="315"/>
      <c r="L66" s="289"/>
      <c r="M66" s="612"/>
      <c r="N66" s="595"/>
      <c r="O66" s="582"/>
      <c r="Q66" s="22"/>
    </row>
    <row r="67" spans="1:18">
      <c r="B67" s="13"/>
      <c r="C67" s="719" t="s">
        <v>350</v>
      </c>
      <c r="D67" s="719"/>
      <c r="E67" s="719"/>
      <c r="F67" s="719"/>
      <c r="G67" s="88"/>
      <c r="H67" s="88"/>
      <c r="I67" s="88"/>
      <c r="J67" s="315"/>
      <c r="K67" s="315"/>
      <c r="L67" s="289"/>
      <c r="M67" s="289"/>
      <c r="N67" s="719"/>
      <c r="Q67" s="22"/>
    </row>
    <row r="68" spans="1:18">
      <c r="B68" s="13"/>
      <c r="C68" s="719" t="s">
        <v>351</v>
      </c>
      <c r="D68" s="719"/>
      <c r="E68" s="719"/>
      <c r="F68" s="719"/>
      <c r="G68" s="88"/>
      <c r="H68" s="88"/>
      <c r="I68" s="88"/>
      <c r="J68" s="315"/>
      <c r="K68" s="315"/>
      <c r="L68" s="289"/>
      <c r="M68" s="289"/>
      <c r="N68" s="719"/>
      <c r="Q68" s="22"/>
    </row>
    <row r="69" spans="1:18">
      <c r="B69" s="13"/>
      <c r="C69" s="719"/>
      <c r="D69" s="719"/>
      <c r="E69" s="719"/>
      <c r="F69" s="719"/>
      <c r="G69" s="88"/>
      <c r="H69" s="88"/>
      <c r="I69" s="88"/>
      <c r="J69" s="315"/>
      <c r="K69" s="315"/>
      <c r="L69" s="289"/>
      <c r="M69" s="289"/>
      <c r="N69" s="719"/>
      <c r="Q69" s="22"/>
    </row>
    <row r="70" spans="1:18" s="55" customFormat="1" ht="18.75" customHeight="1">
      <c r="A70" s="310"/>
      <c r="B70" s="311"/>
      <c r="C70" s="49" t="s">
        <v>352</v>
      </c>
      <c r="D70" s="53"/>
      <c r="E70" s="52"/>
      <c r="F70" s="53"/>
      <c r="G70" s="53"/>
      <c r="H70" s="492"/>
      <c r="I70" s="53"/>
      <c r="J70" s="53"/>
      <c r="K70" s="53"/>
      <c r="L70" s="53"/>
      <c r="M70" s="53"/>
      <c r="N70" s="53"/>
      <c r="O70" s="493"/>
      <c r="P70" s="493"/>
      <c r="Q70" s="54"/>
    </row>
    <row r="71" spans="1:18">
      <c r="A71" s="6"/>
      <c r="B71" s="20"/>
      <c r="C71" s="312" t="s">
        <v>353</v>
      </c>
      <c r="D71" s="99"/>
      <c r="E71" s="99"/>
      <c r="F71" s="99"/>
      <c r="G71" s="99"/>
      <c r="H71" s="99"/>
      <c r="I71" s="99"/>
      <c r="J71" s="99"/>
      <c r="K71" s="99"/>
      <c r="L71" s="99"/>
      <c r="M71" s="99"/>
      <c r="N71" s="99"/>
      <c r="O71" s="21"/>
      <c r="P71" s="21"/>
      <c r="Q71" s="22"/>
    </row>
    <row r="72" spans="1:18" ht="15" customHeight="1">
      <c r="B72" s="20"/>
      <c r="C72" s="19"/>
      <c r="D72" s="19"/>
      <c r="E72" s="715"/>
      <c r="F72" s="715"/>
      <c r="G72" s="21"/>
      <c r="H72" s="494"/>
      <c r="I72" s="21"/>
      <c r="J72" s="39"/>
      <c r="K72" s="39"/>
      <c r="L72" s="39"/>
      <c r="M72" s="39"/>
      <c r="N72" s="39"/>
      <c r="O72" s="21"/>
      <c r="Q72" s="22"/>
    </row>
    <row r="73" spans="1:18" ht="24" customHeight="1">
      <c r="B73" s="20"/>
      <c r="C73" s="19"/>
      <c r="D73" s="19"/>
      <c r="E73" s="19"/>
      <c r="G73" s="715"/>
      <c r="H73" s="715"/>
      <c r="I73" s="715"/>
      <c r="J73" s="797" t="s">
        <v>292</v>
      </c>
      <c r="K73" s="797"/>
      <c r="L73" s="797"/>
      <c r="M73" s="797" t="s">
        <v>293</v>
      </c>
      <c r="N73" s="797"/>
      <c r="O73" s="797"/>
      <c r="P73" s="610"/>
      <c r="Q73" s="22"/>
    </row>
    <row r="74" spans="1:18" ht="24" customHeight="1">
      <c r="B74" s="20"/>
      <c r="C74" s="679" t="s">
        <v>294</v>
      </c>
      <c r="D74" s="85" t="s">
        <v>295</v>
      </c>
      <c r="E74" s="85"/>
      <c r="F74" s="85" t="s">
        <v>296</v>
      </c>
      <c r="G74" s="85" t="s">
        <v>297</v>
      </c>
      <c r="H74" s="497" t="s">
        <v>298</v>
      </c>
      <c r="I74" s="85" t="s">
        <v>299</v>
      </c>
      <c r="J74" s="85" t="s">
        <v>300</v>
      </c>
      <c r="K74" s="676" t="s">
        <v>301</v>
      </c>
      <c r="L74" s="676" t="s">
        <v>302</v>
      </c>
      <c r="M74" s="793" t="s">
        <v>303</v>
      </c>
      <c r="N74" s="793"/>
      <c r="O74" s="85" t="s">
        <v>304</v>
      </c>
      <c r="P74" s="314"/>
      <c r="Q74" s="22"/>
    </row>
    <row r="75" spans="1:18" ht="12.95">
      <c r="B75" s="20"/>
      <c r="C75" s="680" t="s">
        <v>354</v>
      </c>
      <c r="D75" s="681"/>
      <c r="E75" s="681"/>
      <c r="F75" s="682"/>
      <c r="G75" s="683"/>
      <c r="H75" s="684"/>
      <c r="I75" s="685"/>
      <c r="J75" s="685"/>
      <c r="K75" s="685"/>
      <c r="L75" s="685"/>
      <c r="M75" s="685"/>
      <c r="N75" s="685"/>
      <c r="O75" s="685"/>
      <c r="P75" s="500"/>
      <c r="Q75" s="22"/>
    </row>
    <row r="76" spans="1:18" ht="10.5">
      <c r="B76" s="20"/>
      <c r="C76" s="565" t="s">
        <v>286</v>
      </c>
      <c r="D76" s="565"/>
      <c r="E76" s="565"/>
      <c r="F76" s="18"/>
      <c r="G76" s="496"/>
      <c r="H76" s="677"/>
      <c r="I76" s="678"/>
      <c r="J76" s="678"/>
      <c r="K76" s="678"/>
      <c r="L76" s="678"/>
      <c r="M76" s="678"/>
      <c r="N76" s="678"/>
      <c r="O76" s="678"/>
      <c r="P76" s="500"/>
      <c r="Q76" s="22"/>
    </row>
    <row r="77" spans="1:18">
      <c r="B77" s="20"/>
      <c r="C77" s="719" t="s">
        <v>355</v>
      </c>
      <c r="D77" s="785" t="s">
        <v>356</v>
      </c>
      <c r="E77" s="785"/>
      <c r="F77" s="719" t="s">
        <v>313</v>
      </c>
      <c r="G77" s="719" t="s">
        <v>308</v>
      </c>
      <c r="H77" s="721">
        <v>3153</v>
      </c>
      <c r="I77" s="88" t="s">
        <v>357</v>
      </c>
      <c r="J77" s="719" t="s">
        <v>358</v>
      </c>
      <c r="K77" s="315">
        <v>4.5</v>
      </c>
      <c r="L77" s="315">
        <v>6</v>
      </c>
      <c r="M77" s="789"/>
      <c r="N77" s="789"/>
      <c r="O77" s="86"/>
      <c r="P77" s="86"/>
      <c r="Q77" s="22"/>
    </row>
    <row r="78" spans="1:18">
      <c r="B78" s="20"/>
      <c r="C78" s="719" t="s">
        <v>359</v>
      </c>
      <c r="D78" s="785" t="s">
        <v>360</v>
      </c>
      <c r="E78" s="785"/>
      <c r="F78" s="719" t="s">
        <v>330</v>
      </c>
      <c r="G78" s="719" t="s">
        <v>308</v>
      </c>
      <c r="H78" s="721">
        <v>20194</v>
      </c>
      <c r="I78" s="88" t="s">
        <v>319</v>
      </c>
      <c r="J78" s="719" t="s">
        <v>310</v>
      </c>
      <c r="K78" s="315">
        <v>5</v>
      </c>
      <c r="L78" s="315">
        <v>4.5</v>
      </c>
      <c r="M78" s="791"/>
      <c r="N78" s="791"/>
      <c r="O78" s="86"/>
      <c r="P78" s="86"/>
      <c r="Q78" s="22"/>
    </row>
    <row r="79" spans="1:18">
      <c r="B79" s="20"/>
      <c r="C79" s="719" t="s">
        <v>361</v>
      </c>
      <c r="D79" s="785" t="s">
        <v>362</v>
      </c>
      <c r="E79" s="785"/>
      <c r="F79" s="719" t="s">
        <v>313</v>
      </c>
      <c r="G79" s="719" t="s">
        <v>308</v>
      </c>
      <c r="H79" s="721">
        <v>6300</v>
      </c>
      <c r="I79" s="88" t="s">
        <v>319</v>
      </c>
      <c r="J79" s="719" t="s">
        <v>323</v>
      </c>
      <c r="K79" s="315">
        <v>5.5</v>
      </c>
      <c r="L79" s="315">
        <v>5.5</v>
      </c>
      <c r="M79" s="791"/>
      <c r="N79" s="791"/>
      <c r="O79" s="86"/>
      <c r="P79" s="86"/>
      <c r="Q79" s="22"/>
    </row>
    <row r="80" spans="1:18">
      <c r="A80" s="6"/>
      <c r="B80" s="20"/>
      <c r="C80" s="719" t="s">
        <v>363</v>
      </c>
      <c r="D80" s="785" t="s">
        <v>364</v>
      </c>
      <c r="E80" s="785"/>
      <c r="F80" s="719" t="s">
        <v>330</v>
      </c>
      <c r="G80" s="719" t="s">
        <v>308</v>
      </c>
      <c r="H80" s="721">
        <v>7929</v>
      </c>
      <c r="I80" s="88" t="s">
        <v>319</v>
      </c>
      <c r="J80" s="719" t="s">
        <v>310</v>
      </c>
      <c r="K80" s="315">
        <v>5.5</v>
      </c>
      <c r="L80" s="315">
        <v>5.5</v>
      </c>
      <c r="M80" s="791" t="s">
        <v>343</v>
      </c>
      <c r="N80" s="791"/>
      <c r="O80" s="86" t="s">
        <v>365</v>
      </c>
      <c r="P80" s="86"/>
      <c r="Q80" s="22"/>
    </row>
    <row r="81" spans="1:17">
      <c r="B81" s="20"/>
      <c r="C81" s="719" t="s">
        <v>366</v>
      </c>
      <c r="D81" s="785" t="s">
        <v>367</v>
      </c>
      <c r="E81" s="785"/>
      <c r="F81" s="719" t="s">
        <v>368</v>
      </c>
      <c r="G81" s="719" t="s">
        <v>308</v>
      </c>
      <c r="H81" s="721">
        <v>11162</v>
      </c>
      <c r="I81" s="88" t="s">
        <v>319</v>
      </c>
      <c r="J81" s="719" t="s">
        <v>310</v>
      </c>
      <c r="K81" s="315">
        <v>5</v>
      </c>
      <c r="L81" s="315">
        <v>4.5</v>
      </c>
      <c r="M81" s="791"/>
      <c r="N81" s="791"/>
      <c r="O81" s="86"/>
      <c r="P81" s="86"/>
      <c r="Q81" s="22"/>
    </row>
    <row r="82" spans="1:17">
      <c r="B82" s="20"/>
      <c r="C82" s="719" t="s">
        <v>369</v>
      </c>
      <c r="D82" s="785" t="s">
        <v>370</v>
      </c>
      <c r="E82" s="785"/>
      <c r="F82" s="719" t="s">
        <v>307</v>
      </c>
      <c r="G82" s="719" t="s">
        <v>308</v>
      </c>
      <c r="H82" s="721">
        <v>13493</v>
      </c>
      <c r="I82" s="88" t="s">
        <v>319</v>
      </c>
      <c r="J82" s="719" t="s">
        <v>310</v>
      </c>
      <c r="K82" s="315">
        <v>5.5</v>
      </c>
      <c r="L82" s="315">
        <v>5</v>
      </c>
      <c r="M82" s="791"/>
      <c r="N82" s="791"/>
      <c r="O82" s="86"/>
      <c r="P82" s="86"/>
      <c r="Q82" s="22"/>
    </row>
    <row r="83" spans="1:17">
      <c r="B83" s="20"/>
      <c r="C83" s="719" t="s">
        <v>371</v>
      </c>
      <c r="D83" s="785" t="s">
        <v>372</v>
      </c>
      <c r="E83" s="785"/>
      <c r="F83" s="719" t="s">
        <v>330</v>
      </c>
      <c r="G83" s="719" t="s">
        <v>308</v>
      </c>
      <c r="H83" s="721">
        <v>13367</v>
      </c>
      <c r="I83" s="88" t="s">
        <v>319</v>
      </c>
      <c r="J83" s="719" t="s">
        <v>310</v>
      </c>
      <c r="K83" s="315">
        <v>5.5</v>
      </c>
      <c r="L83" s="315">
        <v>4.5</v>
      </c>
      <c r="M83" s="791"/>
      <c r="N83" s="791"/>
      <c r="O83" s="86"/>
      <c r="P83" s="86"/>
      <c r="Q83" s="22"/>
    </row>
    <row r="84" spans="1:17">
      <c r="B84" s="20"/>
      <c r="C84" s="719" t="s">
        <v>373</v>
      </c>
      <c r="D84" s="785" t="s">
        <v>374</v>
      </c>
      <c r="E84" s="785"/>
      <c r="F84" s="719" t="s">
        <v>330</v>
      </c>
      <c r="G84" s="719" t="s">
        <v>375</v>
      </c>
      <c r="H84" s="721">
        <v>5997</v>
      </c>
      <c r="I84" s="88" t="s">
        <v>319</v>
      </c>
      <c r="J84" s="719" t="s">
        <v>376</v>
      </c>
      <c r="K84" s="315"/>
      <c r="L84" s="315"/>
      <c r="M84" s="791"/>
      <c r="N84" s="791"/>
      <c r="O84" s="86"/>
      <c r="P84" s="86"/>
      <c r="Q84" s="22"/>
    </row>
    <row r="85" spans="1:17" ht="10.5">
      <c r="B85" s="20"/>
      <c r="C85" s="74" t="s">
        <v>377</v>
      </c>
      <c r="D85" s="74"/>
      <c r="E85" s="82"/>
      <c r="F85" s="82"/>
      <c r="G85" s="83"/>
      <c r="H85" s="501"/>
      <c r="I85" s="84"/>
      <c r="J85" s="82"/>
      <c r="K85" s="58"/>
      <c r="L85" s="250"/>
      <c r="M85" s="792"/>
      <c r="N85" s="792"/>
      <c r="O85" s="87"/>
      <c r="P85" s="494"/>
      <c r="Q85" s="22"/>
    </row>
    <row r="86" spans="1:17">
      <c r="B86" s="20"/>
      <c r="C86" s="719" t="s">
        <v>378</v>
      </c>
      <c r="D86" s="719" t="s">
        <v>379</v>
      </c>
      <c r="F86" s="719" t="s">
        <v>318</v>
      </c>
      <c r="G86" s="719" t="s">
        <v>308</v>
      </c>
      <c r="H86" s="675">
        <v>13865.1</v>
      </c>
      <c r="I86" s="88" t="s">
        <v>319</v>
      </c>
      <c r="J86" s="719" t="s">
        <v>310</v>
      </c>
      <c r="K86" s="315">
        <v>5.5</v>
      </c>
      <c r="L86" s="315">
        <v>6</v>
      </c>
      <c r="M86" s="791" t="s">
        <v>343</v>
      </c>
      <c r="N86" s="791"/>
      <c r="O86" s="719" t="s">
        <v>380</v>
      </c>
      <c r="P86" s="719"/>
      <c r="Q86" s="22"/>
    </row>
    <row r="87" spans="1:17" ht="10.5">
      <c r="B87" s="20"/>
      <c r="C87" s="74" t="s">
        <v>381</v>
      </c>
      <c r="D87" s="74"/>
      <c r="E87" s="82"/>
      <c r="F87" s="82"/>
      <c r="G87" s="83"/>
      <c r="H87" s="501"/>
      <c r="I87" s="84"/>
      <c r="J87" s="82"/>
      <c r="K87" s="58"/>
      <c r="L87" s="250"/>
      <c r="M87" s="792"/>
      <c r="N87" s="792"/>
      <c r="O87" s="87"/>
      <c r="P87" s="494"/>
      <c r="Q87" s="22"/>
    </row>
    <row r="88" spans="1:17">
      <c r="B88" s="20"/>
      <c r="C88" s="719" t="s">
        <v>382</v>
      </c>
      <c r="D88" s="719" t="s">
        <v>383</v>
      </c>
      <c r="F88" s="719" t="s">
        <v>330</v>
      </c>
      <c r="G88" s="719" t="s">
        <v>308</v>
      </c>
      <c r="H88" s="675">
        <v>30604</v>
      </c>
      <c r="I88" s="88" t="s">
        <v>319</v>
      </c>
      <c r="J88" s="719" t="s">
        <v>310</v>
      </c>
      <c r="K88" s="315">
        <v>6</v>
      </c>
      <c r="L88" s="315">
        <v>4.5</v>
      </c>
      <c r="M88" s="791" t="s">
        <v>331</v>
      </c>
      <c r="N88" s="791"/>
      <c r="O88" s="719" t="s">
        <v>380</v>
      </c>
      <c r="P88" s="719"/>
      <c r="Q88" s="22"/>
    </row>
    <row r="89" spans="1:17">
      <c r="B89" s="20"/>
      <c r="C89" s="719"/>
      <c r="D89" s="719"/>
      <c r="F89" s="719"/>
      <c r="G89" s="719"/>
      <c r="H89" s="499"/>
      <c r="I89" s="88"/>
      <c r="J89" s="719"/>
      <c r="K89" s="315"/>
      <c r="L89" s="315"/>
      <c r="M89" s="724"/>
      <c r="N89" s="724"/>
      <c r="O89" s="719"/>
      <c r="P89" s="719"/>
      <c r="Q89" s="22"/>
    </row>
    <row r="90" spans="1:17" ht="12.95">
      <c r="B90" s="20"/>
      <c r="C90" s="263" t="s">
        <v>384</v>
      </c>
      <c r="D90" s="19"/>
      <c r="F90" s="715"/>
      <c r="G90" s="715"/>
      <c r="H90" s="566"/>
      <c r="I90" s="494"/>
      <c r="J90" s="39"/>
      <c r="K90" s="39"/>
      <c r="L90" s="39"/>
      <c r="M90" s="789"/>
      <c r="N90" s="789"/>
      <c r="O90" s="39"/>
      <c r="P90" s="39"/>
      <c r="Q90" s="22"/>
    </row>
    <row r="91" spans="1:17" ht="10.5">
      <c r="B91" s="20"/>
      <c r="C91" s="74" t="s">
        <v>385</v>
      </c>
      <c r="D91" s="74"/>
      <c r="E91" s="82"/>
      <c r="F91" s="82"/>
      <c r="G91" s="83"/>
      <c r="H91" s="501"/>
      <c r="I91" s="84"/>
      <c r="J91" s="82"/>
      <c r="K91" s="58"/>
      <c r="L91" s="250"/>
      <c r="M91" s="790"/>
      <c r="N91" s="790"/>
      <c r="O91" s="87"/>
      <c r="P91" s="494"/>
      <c r="Q91" s="22"/>
    </row>
    <row r="92" spans="1:17" ht="20.100000000000001">
      <c r="B92" s="13"/>
      <c r="C92" s="719" t="s">
        <v>386</v>
      </c>
      <c r="D92" s="719" t="s">
        <v>387</v>
      </c>
      <c r="F92" s="719" t="s">
        <v>307</v>
      </c>
      <c r="G92" s="719" t="s">
        <v>308</v>
      </c>
      <c r="H92" s="675">
        <v>26966</v>
      </c>
      <c r="I92" s="703" t="s">
        <v>388</v>
      </c>
      <c r="J92" s="719" t="s">
        <v>310</v>
      </c>
      <c r="K92" s="315">
        <v>4</v>
      </c>
      <c r="L92" s="315">
        <v>4.5</v>
      </c>
      <c r="M92" s="789"/>
      <c r="N92" s="789"/>
      <c r="O92" s="719"/>
      <c r="P92" s="719"/>
      <c r="Q92" s="22"/>
    </row>
    <row r="93" spans="1:17">
      <c r="B93" s="13"/>
      <c r="C93" s="719"/>
      <c r="D93" s="719"/>
      <c r="F93" s="719"/>
      <c r="G93" s="719"/>
      <c r="H93" s="100"/>
      <c r="I93" s="721"/>
      <c r="J93" s="719"/>
      <c r="K93" s="315"/>
      <c r="L93" s="315"/>
      <c r="M93" s="289"/>
      <c r="N93" s="289"/>
      <c r="O93" s="719"/>
      <c r="P93" s="719"/>
      <c r="Q93" s="22"/>
    </row>
    <row r="94" spans="1:17">
      <c r="B94" s="13"/>
      <c r="C94" s="719"/>
      <c r="D94" s="719"/>
      <c r="E94" s="719"/>
      <c r="F94" s="719"/>
      <c r="G94" s="88"/>
      <c r="H94" s="88"/>
      <c r="I94" s="88"/>
      <c r="J94" s="719"/>
      <c r="K94" s="315"/>
      <c r="L94" s="315"/>
      <c r="M94" s="289"/>
      <c r="N94" s="289"/>
      <c r="O94" s="719"/>
      <c r="Q94" s="22"/>
    </row>
    <row r="95" spans="1:17" s="55" customFormat="1" ht="18.75" customHeight="1">
      <c r="A95" s="310"/>
      <c r="B95" s="311"/>
      <c r="C95" s="49" t="s">
        <v>389</v>
      </c>
      <c r="D95" s="53"/>
      <c r="E95" s="52"/>
      <c r="F95" s="53"/>
      <c r="G95" s="53"/>
      <c r="H95" s="492"/>
      <c r="I95" s="53"/>
      <c r="J95" s="53"/>
      <c r="K95" s="53"/>
      <c r="L95" s="53"/>
      <c r="M95" s="53"/>
      <c r="N95" s="53"/>
      <c r="O95" s="53"/>
      <c r="P95" s="493"/>
      <c r="Q95" s="502"/>
    </row>
    <row r="96" spans="1:17">
      <c r="A96" s="6"/>
      <c r="B96" s="20"/>
      <c r="C96" s="312" t="s">
        <v>390</v>
      </c>
      <c r="D96" s="99"/>
      <c r="E96" s="99"/>
      <c r="F96" s="99"/>
      <c r="G96" s="99"/>
      <c r="H96" s="99"/>
      <c r="I96" s="99"/>
      <c r="J96" s="99"/>
      <c r="K96" s="99"/>
      <c r="L96" s="99"/>
      <c r="M96" s="99"/>
      <c r="N96" s="99"/>
      <c r="O96" s="99"/>
      <c r="P96" s="21"/>
      <c r="Q96" s="22"/>
    </row>
    <row r="97" spans="1:18">
      <c r="A97" s="6"/>
      <c r="B97" s="20"/>
      <c r="C97" s="312" t="s">
        <v>391</v>
      </c>
      <c r="D97" s="99"/>
      <c r="E97" s="99"/>
      <c r="F97" s="99"/>
      <c r="G97" s="99"/>
      <c r="H97" s="99"/>
      <c r="I97" s="99"/>
      <c r="J97" s="99"/>
      <c r="K97" s="99"/>
      <c r="L97" s="99"/>
      <c r="M97" s="99"/>
      <c r="N97" s="99"/>
      <c r="O97" s="99"/>
      <c r="P97" s="21"/>
      <c r="Q97" s="22"/>
    </row>
    <row r="98" spans="1:18">
      <c r="B98" s="20"/>
      <c r="C98" s="312"/>
      <c r="D98" s="253"/>
      <c r="E98" s="253"/>
      <c r="F98" s="253"/>
      <c r="G98" s="253"/>
      <c r="H98" s="253"/>
      <c r="I98" s="253"/>
      <c r="J98" s="253"/>
      <c r="K98" s="253"/>
      <c r="L98" s="253"/>
      <c r="M98" s="253"/>
      <c r="N98" s="253"/>
      <c r="O98" s="253"/>
      <c r="P98" s="21"/>
      <c r="Q98" s="22"/>
    </row>
    <row r="99" spans="1:18" ht="10.5">
      <c r="B99" s="20"/>
      <c r="C99" s="19"/>
      <c r="D99" s="19"/>
      <c r="E99" s="715"/>
      <c r="F99" s="715"/>
      <c r="G99" s="21"/>
      <c r="H99" s="494"/>
      <c r="I99" s="21"/>
      <c r="J99" s="39"/>
      <c r="K99" s="39"/>
      <c r="L99" s="39"/>
      <c r="M99" s="39"/>
      <c r="N99" s="39"/>
      <c r="O99" s="39"/>
      <c r="P99" s="39"/>
      <c r="Q99" s="22"/>
      <c r="R99" s="22"/>
    </row>
    <row r="100" spans="1:18" ht="24" customHeight="1">
      <c r="B100" s="20"/>
      <c r="C100" s="85" t="s">
        <v>392</v>
      </c>
      <c r="D100" s="85" t="s">
        <v>295</v>
      </c>
      <c r="E100" s="85"/>
      <c r="F100" s="85" t="s">
        <v>393</v>
      </c>
      <c r="G100" s="85" t="s">
        <v>297</v>
      </c>
      <c r="H100" s="85" t="s">
        <v>394</v>
      </c>
      <c r="I100" s="85" t="s">
        <v>395</v>
      </c>
      <c r="J100" s="313" t="s">
        <v>396</v>
      </c>
      <c r="K100" s="314" t="s">
        <v>397</v>
      </c>
      <c r="L100" s="787" t="s">
        <v>398</v>
      </c>
      <c r="M100" s="787"/>
      <c r="N100" s="251" t="s">
        <v>399</v>
      </c>
      <c r="O100" s="314" t="s">
        <v>400</v>
      </c>
      <c r="P100" s="21"/>
      <c r="Q100" s="22"/>
      <c r="R100" s="22"/>
    </row>
    <row r="101" spans="1:18" ht="11.25" customHeight="1">
      <c r="B101" s="20"/>
      <c r="C101" s="74" t="s">
        <v>401</v>
      </c>
      <c r="D101" s="74"/>
      <c r="E101" s="74"/>
      <c r="F101" s="58"/>
      <c r="G101" s="75"/>
      <c r="H101" s="47"/>
      <c r="I101" s="82"/>
      <c r="J101" s="58"/>
      <c r="K101" s="47"/>
      <c r="L101" s="48"/>
      <c r="M101" s="59"/>
      <c r="N101" s="59"/>
      <c r="O101" s="59"/>
      <c r="P101" s="21"/>
      <c r="Q101" s="22"/>
      <c r="R101" s="22"/>
    </row>
    <row r="102" spans="1:18" ht="22.5" customHeight="1">
      <c r="A102" s="6"/>
      <c r="B102" s="20"/>
      <c r="C102" s="719"/>
      <c r="D102" s="785" t="s">
        <v>402</v>
      </c>
      <c r="E102" s="785"/>
      <c r="F102" s="719" t="s">
        <v>403</v>
      </c>
      <c r="G102" s="719" t="s">
        <v>404</v>
      </c>
      <c r="H102" s="100">
        <v>148871</v>
      </c>
      <c r="I102" s="88" t="s">
        <v>319</v>
      </c>
      <c r="J102" s="719" t="s">
        <v>405</v>
      </c>
      <c r="K102" s="725" t="s">
        <v>406</v>
      </c>
      <c r="L102" s="788" t="s">
        <v>407</v>
      </c>
      <c r="M102" s="788"/>
      <c r="N102" s="317" t="s">
        <v>408</v>
      </c>
      <c r="O102" s="317" t="s">
        <v>409</v>
      </c>
      <c r="P102" s="21"/>
      <c r="Q102" s="22"/>
      <c r="R102" s="22"/>
    </row>
    <row r="103" spans="1:18" ht="20.100000000000001">
      <c r="B103" s="20"/>
      <c r="C103" s="719"/>
      <c r="D103" s="785" t="s">
        <v>410</v>
      </c>
      <c r="E103" s="785"/>
      <c r="F103" s="719" t="s">
        <v>411</v>
      </c>
      <c r="G103" s="719" t="s">
        <v>404</v>
      </c>
      <c r="H103" s="100">
        <v>40512</v>
      </c>
      <c r="I103" s="88" t="s">
        <v>319</v>
      </c>
      <c r="J103" s="719" t="s">
        <v>405</v>
      </c>
      <c r="K103" s="725" t="s">
        <v>406</v>
      </c>
      <c r="L103" s="252" t="s">
        <v>412</v>
      </c>
      <c r="M103" s="252"/>
      <c r="N103" s="317" t="s">
        <v>413</v>
      </c>
      <c r="O103" s="317" t="s">
        <v>414</v>
      </c>
      <c r="P103" s="21"/>
      <c r="Q103" s="22"/>
      <c r="R103" s="22"/>
    </row>
    <row r="104" spans="1:18" ht="20.100000000000001">
      <c r="B104" s="20"/>
      <c r="C104" s="719"/>
      <c r="D104" s="785" t="s">
        <v>415</v>
      </c>
      <c r="E104" s="785"/>
      <c r="F104" s="719" t="s">
        <v>416</v>
      </c>
      <c r="G104" s="719" t="s">
        <v>404</v>
      </c>
      <c r="H104" s="100">
        <v>37251</v>
      </c>
      <c r="I104" s="88" t="s">
        <v>319</v>
      </c>
      <c r="J104" s="719" t="s">
        <v>405</v>
      </c>
      <c r="K104" s="725" t="s">
        <v>406</v>
      </c>
      <c r="L104" s="252" t="s">
        <v>412</v>
      </c>
      <c r="M104" s="252"/>
      <c r="N104" s="317" t="s">
        <v>417</v>
      </c>
      <c r="O104" s="317" t="s">
        <v>418</v>
      </c>
      <c r="P104" s="21"/>
      <c r="Q104" s="22"/>
      <c r="R104" s="22"/>
    </row>
    <row r="105" spans="1:18" ht="20.100000000000001">
      <c r="B105" s="20"/>
      <c r="C105" s="719"/>
      <c r="D105" s="785" t="s">
        <v>419</v>
      </c>
      <c r="E105" s="785"/>
      <c r="F105" s="719" t="s">
        <v>420</v>
      </c>
      <c r="G105" s="719" t="s">
        <v>404</v>
      </c>
      <c r="H105" s="100">
        <v>59475</v>
      </c>
      <c r="I105" s="88" t="s">
        <v>319</v>
      </c>
      <c r="J105" s="719" t="s">
        <v>405</v>
      </c>
      <c r="K105" s="725" t="s">
        <v>406</v>
      </c>
      <c r="L105" s="252" t="s">
        <v>412</v>
      </c>
      <c r="M105" s="252"/>
      <c r="N105" s="317" t="s">
        <v>421</v>
      </c>
      <c r="O105" s="317" t="s">
        <v>422</v>
      </c>
      <c r="P105" s="21"/>
      <c r="Q105" s="22"/>
      <c r="R105" s="22"/>
    </row>
    <row r="106" spans="1:18" ht="20.100000000000001">
      <c r="B106" s="20"/>
      <c r="C106" s="719"/>
      <c r="D106" s="785" t="s">
        <v>423</v>
      </c>
      <c r="E106" s="785"/>
      <c r="F106" s="719" t="s">
        <v>424</v>
      </c>
      <c r="G106" s="719" t="s">
        <v>404</v>
      </c>
      <c r="H106" s="100">
        <v>30781</v>
      </c>
      <c r="I106" s="88" t="s">
        <v>319</v>
      </c>
      <c r="J106" s="719" t="s">
        <v>405</v>
      </c>
      <c r="K106" s="725" t="s">
        <v>406</v>
      </c>
      <c r="L106" s="252" t="s">
        <v>412</v>
      </c>
      <c r="M106" s="252"/>
      <c r="N106" s="317" t="s">
        <v>425</v>
      </c>
      <c r="O106" s="317" t="s">
        <v>426</v>
      </c>
      <c r="P106" s="21"/>
      <c r="Q106" s="22"/>
      <c r="R106" s="22"/>
    </row>
    <row r="107" spans="1:18" ht="20.100000000000001">
      <c r="B107" s="20"/>
      <c r="C107" s="719"/>
      <c r="D107" s="785" t="s">
        <v>427</v>
      </c>
      <c r="E107" s="785"/>
      <c r="F107" s="719" t="s">
        <v>428</v>
      </c>
      <c r="G107" s="719" t="s">
        <v>404</v>
      </c>
      <c r="H107" s="100">
        <v>20808</v>
      </c>
      <c r="I107" s="88" t="s">
        <v>319</v>
      </c>
      <c r="J107" s="719" t="s">
        <v>405</v>
      </c>
      <c r="K107" s="725" t="s">
        <v>406</v>
      </c>
      <c r="L107" s="252" t="s">
        <v>412</v>
      </c>
      <c r="M107" s="252"/>
      <c r="N107" s="317" t="s">
        <v>426</v>
      </c>
      <c r="O107" s="317" t="s">
        <v>429</v>
      </c>
      <c r="P107" s="21"/>
      <c r="Q107" s="22"/>
      <c r="R107" s="22"/>
    </row>
    <row r="108" spans="1:18">
      <c r="B108" s="20"/>
      <c r="C108" s="719"/>
      <c r="D108" s="785" t="s">
        <v>430</v>
      </c>
      <c r="E108" s="785"/>
      <c r="F108" s="719" t="s">
        <v>431</v>
      </c>
      <c r="G108" s="719" t="s">
        <v>404</v>
      </c>
      <c r="H108" s="100">
        <v>46622</v>
      </c>
      <c r="I108" s="88" t="s">
        <v>322</v>
      </c>
      <c r="J108" s="719" t="s">
        <v>405</v>
      </c>
      <c r="K108" s="725" t="s">
        <v>406</v>
      </c>
      <c r="L108" s="786"/>
      <c r="M108" s="786"/>
      <c r="N108" s="247"/>
      <c r="O108" s="248"/>
      <c r="P108" s="21"/>
      <c r="Q108" s="22"/>
      <c r="R108" s="22"/>
    </row>
    <row r="109" spans="1:18" ht="10.5">
      <c r="B109" s="20"/>
      <c r="C109" s="74" t="s">
        <v>432</v>
      </c>
      <c r="D109" s="74"/>
      <c r="E109" s="74"/>
      <c r="F109" s="82"/>
      <c r="G109" s="83"/>
      <c r="H109" s="249"/>
      <c r="I109" s="84"/>
      <c r="J109" s="82"/>
      <c r="K109" s="82"/>
      <c r="L109" s="82"/>
      <c r="M109" s="82"/>
      <c r="N109" s="83"/>
      <c r="O109" s="83"/>
      <c r="P109" s="21"/>
      <c r="Q109" s="22"/>
      <c r="R109" s="22"/>
    </row>
    <row r="110" spans="1:18">
      <c r="B110" s="20"/>
      <c r="C110" s="719"/>
      <c r="D110" s="719" t="s">
        <v>433</v>
      </c>
      <c r="E110" s="719"/>
      <c r="F110" s="719" t="s">
        <v>433</v>
      </c>
      <c r="G110" s="719" t="s">
        <v>434</v>
      </c>
      <c r="H110" s="100">
        <v>12522</v>
      </c>
      <c r="I110" s="88" t="s">
        <v>322</v>
      </c>
      <c r="J110" s="719" t="s">
        <v>405</v>
      </c>
      <c r="K110" s="315" t="s">
        <v>435</v>
      </c>
      <c r="L110" s="786"/>
      <c r="M110" s="786"/>
      <c r="N110" s="94"/>
      <c r="O110" s="86"/>
      <c r="P110" s="21"/>
      <c r="Q110" s="22"/>
      <c r="R110" s="22"/>
    </row>
    <row r="111" spans="1:18">
      <c r="B111" s="20"/>
      <c r="C111" s="719"/>
      <c r="D111" s="316" t="s">
        <v>436</v>
      </c>
      <c r="E111" s="719"/>
      <c r="F111" s="316" t="s">
        <v>436</v>
      </c>
      <c r="G111" s="719" t="s">
        <v>434</v>
      </c>
      <c r="H111" s="100">
        <v>5011</v>
      </c>
      <c r="I111" s="88" t="s">
        <v>322</v>
      </c>
      <c r="J111" s="719" t="s">
        <v>405</v>
      </c>
      <c r="K111" s="315" t="s">
        <v>437</v>
      </c>
      <c r="L111" s="786"/>
      <c r="M111" s="786"/>
      <c r="N111" s="289"/>
      <c r="O111" s="86"/>
      <c r="P111" s="21"/>
      <c r="Q111" s="22"/>
      <c r="R111" s="22"/>
    </row>
    <row r="112" spans="1:18">
      <c r="B112" s="20"/>
      <c r="C112" s="719"/>
      <c r="D112" s="719" t="s">
        <v>438</v>
      </c>
      <c r="E112" s="719"/>
      <c r="F112" s="719" t="s">
        <v>438</v>
      </c>
      <c r="G112" s="719" t="s">
        <v>434</v>
      </c>
      <c r="H112" s="100">
        <v>3006</v>
      </c>
      <c r="I112" s="88" t="s">
        <v>322</v>
      </c>
      <c r="J112" s="719" t="s">
        <v>405</v>
      </c>
      <c r="K112" s="315" t="s">
        <v>439</v>
      </c>
      <c r="L112" s="786"/>
      <c r="M112" s="786"/>
      <c r="N112" s="94"/>
      <c r="O112" s="86"/>
      <c r="P112" s="21"/>
      <c r="Q112" s="22"/>
      <c r="R112" s="22"/>
    </row>
    <row r="113" spans="1:18">
      <c r="A113" s="6"/>
      <c r="B113" s="20"/>
      <c r="C113" s="719"/>
      <c r="D113" s="719" t="s">
        <v>440</v>
      </c>
      <c r="E113" s="719"/>
      <c r="F113" s="719" t="s">
        <v>440</v>
      </c>
      <c r="G113" s="719" t="s">
        <v>434</v>
      </c>
      <c r="H113" s="100">
        <v>10463</v>
      </c>
      <c r="I113" s="88" t="s">
        <v>322</v>
      </c>
      <c r="J113" s="719" t="s">
        <v>405</v>
      </c>
      <c r="K113" s="315" t="s">
        <v>435</v>
      </c>
      <c r="L113" s="786"/>
      <c r="M113" s="786"/>
      <c r="N113" s="94"/>
      <c r="O113" s="86"/>
      <c r="P113" s="21"/>
      <c r="Q113" s="22"/>
      <c r="R113" s="22"/>
    </row>
    <row r="114" spans="1:18">
      <c r="B114" s="20"/>
      <c r="C114" s="719"/>
      <c r="D114" s="316" t="s">
        <v>441</v>
      </c>
      <c r="E114" s="719"/>
      <c r="F114" s="316" t="s">
        <v>441</v>
      </c>
      <c r="G114" s="719" t="s">
        <v>434</v>
      </c>
      <c r="H114" s="100">
        <v>4263</v>
      </c>
      <c r="I114" s="88" t="s">
        <v>322</v>
      </c>
      <c r="J114" s="719" t="s">
        <v>405</v>
      </c>
      <c r="K114" s="315" t="s">
        <v>437</v>
      </c>
      <c r="L114" s="786"/>
      <c r="M114" s="786"/>
      <c r="N114" s="289"/>
      <c r="O114" s="86"/>
      <c r="P114" s="21"/>
      <c r="Q114" s="22"/>
      <c r="R114" s="22"/>
    </row>
    <row r="115" spans="1:18">
      <c r="B115" s="20"/>
      <c r="C115" s="719"/>
      <c r="D115" s="719" t="s">
        <v>442</v>
      </c>
      <c r="E115" s="719"/>
      <c r="F115" s="719" t="s">
        <v>442</v>
      </c>
      <c r="G115" s="719" t="s">
        <v>434</v>
      </c>
      <c r="H115" s="100">
        <v>2790</v>
      </c>
      <c r="I115" s="88" t="s">
        <v>322</v>
      </c>
      <c r="J115" s="719" t="s">
        <v>405</v>
      </c>
      <c r="K115" s="725" t="s">
        <v>443</v>
      </c>
      <c r="L115" s="786"/>
      <c r="M115" s="786"/>
      <c r="N115" s="94"/>
      <c r="O115" s="86"/>
      <c r="P115" s="21"/>
      <c r="Q115" s="22"/>
      <c r="R115" s="22"/>
    </row>
    <row r="116" spans="1:18">
      <c r="B116" s="20"/>
      <c r="C116" s="719"/>
      <c r="D116" s="719" t="s">
        <v>444</v>
      </c>
      <c r="E116" s="719"/>
      <c r="F116" s="719" t="s">
        <v>444</v>
      </c>
      <c r="G116" s="719" t="s">
        <v>434</v>
      </c>
      <c r="H116" s="100">
        <v>9411</v>
      </c>
      <c r="I116" s="88" t="s">
        <v>322</v>
      </c>
      <c r="J116" s="719" t="s">
        <v>405</v>
      </c>
      <c r="K116" s="725" t="s">
        <v>435</v>
      </c>
      <c r="L116" s="786"/>
      <c r="M116" s="786"/>
      <c r="N116" s="94"/>
      <c r="O116" s="86"/>
      <c r="P116" s="21"/>
      <c r="Q116" s="22"/>
      <c r="R116" s="22"/>
    </row>
    <row r="117" spans="1:18">
      <c r="B117" s="13"/>
      <c r="C117" s="719"/>
      <c r="D117" s="719"/>
      <c r="E117" s="719"/>
      <c r="F117" s="719"/>
      <c r="G117" s="100"/>
      <c r="H117" s="88"/>
      <c r="I117" s="719"/>
      <c r="J117" s="315"/>
      <c r="K117" s="315"/>
      <c r="L117" s="289"/>
      <c r="M117" s="289"/>
      <c r="N117" s="719"/>
      <c r="Q117" s="22"/>
    </row>
    <row r="118" spans="1:18">
      <c r="B118" s="13"/>
      <c r="C118" s="98"/>
      <c r="D118" s="719"/>
      <c r="E118" s="719"/>
      <c r="F118" s="719"/>
      <c r="G118" s="88"/>
      <c r="H118" s="88"/>
      <c r="I118" s="88"/>
      <c r="J118" s="719"/>
      <c r="K118" s="315"/>
      <c r="L118" s="315"/>
      <c r="M118" s="289"/>
      <c r="N118" s="289"/>
      <c r="O118" s="719"/>
      <c r="P118" s="719"/>
      <c r="Q118" s="22"/>
      <c r="R118" s="22"/>
    </row>
    <row r="119" spans="1:18">
      <c r="B119" s="13"/>
      <c r="C119" s="719"/>
      <c r="D119" s="719"/>
      <c r="E119" s="719"/>
      <c r="F119" s="719"/>
      <c r="G119" s="88"/>
      <c r="H119" s="88"/>
      <c r="I119" s="88"/>
      <c r="J119" s="719"/>
      <c r="K119" s="315"/>
      <c r="L119" s="315"/>
      <c r="M119" s="289"/>
      <c r="N119" s="289"/>
      <c r="O119" s="719"/>
      <c r="Q119" s="22"/>
    </row>
    <row r="120" spans="1:18">
      <c r="B120" s="13"/>
      <c r="C120" s="719"/>
      <c r="D120" s="719"/>
      <c r="E120" s="719"/>
      <c r="F120" s="719"/>
      <c r="G120" s="88"/>
      <c r="H120" s="88"/>
      <c r="I120" s="88"/>
      <c r="J120" s="719"/>
      <c r="K120" s="315"/>
      <c r="L120" s="315"/>
      <c r="M120" s="289"/>
      <c r="N120" s="289"/>
      <c r="O120" s="719"/>
      <c r="Q120" s="22"/>
    </row>
    <row r="121" spans="1:18">
      <c r="B121" s="13"/>
      <c r="K121" s="18"/>
      <c r="L121" s="18"/>
      <c r="Q121" s="22"/>
    </row>
    <row r="122" spans="1:18">
      <c r="B122" s="13"/>
      <c r="Q122" s="22"/>
    </row>
    <row r="123" spans="1:18">
      <c r="B123" s="13"/>
      <c r="Q123" s="22"/>
    </row>
    <row r="124" spans="1:18">
      <c r="B124" s="13"/>
      <c r="Q124" s="22"/>
    </row>
    <row r="125" spans="1:18">
      <c r="B125" s="13"/>
      <c r="Q125" s="22"/>
    </row>
    <row r="126" spans="1:18">
      <c r="B126" s="13"/>
      <c r="Q126" s="22"/>
    </row>
    <row r="127" spans="1:18">
      <c r="B127" s="13"/>
      <c r="Q127" s="22"/>
    </row>
    <row r="128" spans="1:18">
      <c r="B128" s="23"/>
      <c r="C128" s="24"/>
      <c r="D128" s="24"/>
      <c r="E128" s="24"/>
      <c r="F128" s="24"/>
      <c r="G128" s="24"/>
      <c r="H128" s="503"/>
      <c r="I128" s="24"/>
      <c r="J128" s="24"/>
      <c r="K128" s="24"/>
      <c r="L128" s="24"/>
      <c r="M128" s="24"/>
      <c r="N128" s="24"/>
      <c r="O128" s="24"/>
      <c r="P128" s="24"/>
      <c r="Q128" s="26"/>
    </row>
    <row r="129"/>
  </sheetData>
  <mergeCells count="74">
    <mergeCell ref="J49:L49"/>
    <mergeCell ref="M49:O49"/>
    <mergeCell ref="D52:E52"/>
    <mergeCell ref="D53:E53"/>
    <mergeCell ref="D54:E54"/>
    <mergeCell ref="M54:N54"/>
    <mergeCell ref="M50:N50"/>
    <mergeCell ref="D55:E55"/>
    <mergeCell ref="M55:N55"/>
    <mergeCell ref="D56:E56"/>
    <mergeCell ref="M56:N56"/>
    <mergeCell ref="D57:E57"/>
    <mergeCell ref="M57:N57"/>
    <mergeCell ref="D58:E58"/>
    <mergeCell ref="M58:N58"/>
    <mergeCell ref="D59:E59"/>
    <mergeCell ref="M59:N59"/>
    <mergeCell ref="D60:E60"/>
    <mergeCell ref="M60:N60"/>
    <mergeCell ref="D61:E61"/>
    <mergeCell ref="M61:N61"/>
    <mergeCell ref="D62:E62"/>
    <mergeCell ref="M62:N62"/>
    <mergeCell ref="D63:E63"/>
    <mergeCell ref="H63:H64"/>
    <mergeCell ref="M63:N63"/>
    <mergeCell ref="D64:E64"/>
    <mergeCell ref="M74:N74"/>
    <mergeCell ref="D77:E77"/>
    <mergeCell ref="M77:N77"/>
    <mergeCell ref="M64:N64"/>
    <mergeCell ref="D65:E65"/>
    <mergeCell ref="M65:N65"/>
    <mergeCell ref="J73:L73"/>
    <mergeCell ref="M73:O73"/>
    <mergeCell ref="M78:N78"/>
    <mergeCell ref="D79:E79"/>
    <mergeCell ref="M79:N79"/>
    <mergeCell ref="D80:E80"/>
    <mergeCell ref="M80:N80"/>
    <mergeCell ref="M81:N81"/>
    <mergeCell ref="D82:E82"/>
    <mergeCell ref="M82:N82"/>
    <mergeCell ref="D83:E83"/>
    <mergeCell ref="M83:N83"/>
    <mergeCell ref="M90:N90"/>
    <mergeCell ref="M91:N91"/>
    <mergeCell ref="M92:N92"/>
    <mergeCell ref="D84:E84"/>
    <mergeCell ref="M84:N84"/>
    <mergeCell ref="M85:N85"/>
    <mergeCell ref="M86:N86"/>
    <mergeCell ref="M87:N87"/>
    <mergeCell ref="M88:N88"/>
    <mergeCell ref="L113:M113"/>
    <mergeCell ref="L114:M114"/>
    <mergeCell ref="L115:M115"/>
    <mergeCell ref="L116:M116"/>
    <mergeCell ref="L100:M100"/>
    <mergeCell ref="L102:M102"/>
    <mergeCell ref="L108:M108"/>
    <mergeCell ref="L110:M110"/>
    <mergeCell ref="L111:M111"/>
    <mergeCell ref="L112:M112"/>
    <mergeCell ref="D105:E105"/>
    <mergeCell ref="D106:E106"/>
    <mergeCell ref="D107:E107"/>
    <mergeCell ref="D108:E108"/>
    <mergeCell ref="C63:C64"/>
    <mergeCell ref="D81:E81"/>
    <mergeCell ref="D78:E78"/>
    <mergeCell ref="D102:E102"/>
    <mergeCell ref="D103:E103"/>
    <mergeCell ref="D104:E10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7A0A3-8D0C-4056-BB80-84C1E263AD02}">
  <sheetPr codeName="Sheet9">
    <tabColor rgb="FF71C5E8"/>
    <pageSetUpPr autoPageBreaks="0" fitToPage="1"/>
  </sheetPr>
  <dimension ref="A1:O67"/>
  <sheetViews>
    <sheetView showGridLines="0" zoomScale="110" zoomScaleNormal="110" workbookViewId="0">
      <selection activeCell="D35" sqref="D35"/>
    </sheetView>
  </sheetViews>
  <sheetFormatPr defaultColWidth="0" defaultRowHeight="9.9499999999999993" zeroHeight="1"/>
  <cols>
    <col min="1" max="1" width="2.140625" style="4" customWidth="1"/>
    <col min="2" max="2" width="8.85546875" style="5" customWidth="1"/>
    <col min="3" max="3" width="20" style="5" customWidth="1"/>
    <col min="4" max="4" width="26.5703125" style="5" customWidth="1"/>
    <col min="5" max="7" width="21.140625" style="5" customWidth="1"/>
    <col min="8" max="8" width="9.42578125" style="5" customWidth="1"/>
    <col min="9" max="9" width="7.42578125" style="5" customWidth="1"/>
    <col min="10" max="10" width="2.140625" style="4" customWidth="1"/>
    <col min="11" max="13" width="9.140625" style="4" hidden="1" customWidth="1"/>
    <col min="14" max="15" width="9.85546875" style="4" hidden="1" customWidth="1"/>
    <col min="16" max="16384" width="9.140625" style="4" hidden="1"/>
  </cols>
  <sheetData>
    <row r="1" spans="1:11"/>
    <row r="2" spans="1:11" s="2" customFormat="1" ht="14.1">
      <c r="A2" s="4"/>
      <c r="B2" s="35"/>
      <c r="C2" s="36"/>
      <c r="D2" s="36"/>
      <c r="E2" s="36"/>
      <c r="F2" s="36"/>
      <c r="G2" s="36"/>
      <c r="H2" s="36"/>
      <c r="I2" s="37"/>
    </row>
    <row r="3" spans="1:11" s="1" customFormat="1" ht="11.45">
      <c r="A3" s="4"/>
      <c r="B3" s="27"/>
      <c r="C3" s="330"/>
      <c r="D3" s="330"/>
      <c r="I3" s="29"/>
    </row>
    <row r="4" spans="1:11" s="2" customFormat="1" ht="30.75" customHeight="1" thickBot="1">
      <c r="A4" s="1"/>
      <c r="B4" s="30"/>
      <c r="D4" s="38" t="s">
        <v>445</v>
      </c>
      <c r="F4" s="33"/>
      <c r="G4" s="33"/>
      <c r="H4" s="33"/>
      <c r="I4" s="34"/>
      <c r="J4"/>
      <c r="K4"/>
    </row>
    <row r="5" spans="1:11" s="3" customFormat="1" ht="28.5" customHeight="1" thickBot="1">
      <c r="A5" s="1"/>
      <c r="B5" s="40"/>
      <c r="C5" s="41"/>
      <c r="D5" s="42" t="s">
        <v>446</v>
      </c>
      <c r="E5" s="44"/>
      <c r="F5" s="44"/>
      <c r="G5" s="44"/>
      <c r="H5" s="45"/>
      <c r="I5" s="46"/>
    </row>
    <row r="6" spans="1:11" ht="11.45">
      <c r="A6" s="1"/>
      <c r="B6" s="16"/>
      <c r="C6" s="7"/>
      <c r="D6" s="7"/>
      <c r="F6" s="17"/>
      <c r="G6" s="17"/>
      <c r="I6" s="14"/>
    </row>
    <row r="7" spans="1:11" ht="11.45">
      <c r="A7" s="1"/>
      <c r="B7" s="16"/>
      <c r="C7" s="7"/>
      <c r="D7" s="7"/>
      <c r="F7" s="17"/>
      <c r="G7" s="17"/>
      <c r="I7" s="14"/>
    </row>
    <row r="8" spans="1:11">
      <c r="B8" s="16"/>
      <c r="C8" s="7"/>
      <c r="D8" s="7"/>
      <c r="E8" s="7"/>
      <c r="F8" s="8"/>
      <c r="G8" s="17"/>
      <c r="I8" s="14"/>
    </row>
    <row r="9" spans="1:11" s="55" customFormat="1" ht="18.75" customHeight="1">
      <c r="A9" s="50"/>
      <c r="B9" s="51"/>
      <c r="C9" s="49" t="s">
        <v>447</v>
      </c>
      <c r="D9" s="49"/>
      <c r="E9" s="52"/>
      <c r="F9" s="52"/>
      <c r="G9" s="53"/>
      <c r="H9" s="53"/>
      <c r="I9" s="54"/>
    </row>
    <row r="10" spans="1:11" s="5" customFormat="1">
      <c r="A10" s="4"/>
      <c r="B10" s="20"/>
      <c r="C10" s="111"/>
      <c r="D10" s="111"/>
      <c r="E10" s="717"/>
      <c r="F10" s="717"/>
      <c r="G10" s="21"/>
      <c r="H10" s="21"/>
      <c r="I10" s="22"/>
    </row>
    <row r="11" spans="1:11" s="5" customFormat="1">
      <c r="A11" s="4"/>
      <c r="B11" s="20"/>
      <c r="C11" s="53"/>
      <c r="D11" s="53"/>
      <c r="E11" s="92"/>
      <c r="F11" s="91"/>
      <c r="G11" s="91"/>
      <c r="I11" s="22"/>
    </row>
    <row r="12" spans="1:11" s="5" customFormat="1" ht="10.5">
      <c r="A12" s="4"/>
      <c r="B12" s="20"/>
      <c r="C12" s="85"/>
      <c r="D12" s="85"/>
      <c r="E12" s="89" t="s">
        <v>21</v>
      </c>
      <c r="F12" s="89" t="s">
        <v>22</v>
      </c>
      <c r="G12" s="89" t="s">
        <v>448</v>
      </c>
      <c r="I12" s="22"/>
    </row>
    <row r="13" spans="1:11" s="5" customFormat="1" ht="10.5">
      <c r="A13" s="4"/>
      <c r="B13" s="20"/>
      <c r="C13" s="5" t="s">
        <v>449</v>
      </c>
      <c r="E13" s="89" t="s">
        <v>450</v>
      </c>
      <c r="F13" s="89" t="s">
        <v>450</v>
      </c>
      <c r="G13" s="89" t="s">
        <v>450</v>
      </c>
      <c r="I13" s="22"/>
    </row>
    <row r="14" spans="1:11" s="5" customFormat="1" ht="10.5">
      <c r="A14" s="4"/>
      <c r="B14" s="20"/>
      <c r="C14" s="74" t="s">
        <v>451</v>
      </c>
      <c r="D14" s="74"/>
      <c r="E14" s="84"/>
      <c r="F14" s="84"/>
      <c r="G14" s="84"/>
      <c r="I14" s="22"/>
    </row>
    <row r="15" spans="1:11" s="5" customFormat="1">
      <c r="A15" s="4"/>
      <c r="B15" s="20"/>
      <c r="C15" s="719" t="s">
        <v>452</v>
      </c>
      <c r="D15" s="719"/>
      <c r="E15" s="254">
        <v>1792.5362803225999</v>
      </c>
      <c r="F15" s="254">
        <v>8529.6660874500012</v>
      </c>
      <c r="G15" s="254">
        <f>SUM(E15:F15)</f>
        <v>10322.202367772601</v>
      </c>
      <c r="I15" s="22"/>
    </row>
    <row r="16" spans="1:11" s="5" customFormat="1">
      <c r="A16" s="4"/>
      <c r="B16" s="20"/>
      <c r="C16" s="719" t="s">
        <v>453</v>
      </c>
      <c r="D16" s="719"/>
      <c r="E16" s="254">
        <v>1792.5362803225999</v>
      </c>
      <c r="F16" s="254">
        <v>8529.6660874500012</v>
      </c>
      <c r="G16" s="254">
        <f>SUM(E16:F16)</f>
        <v>10322.202367772601</v>
      </c>
      <c r="I16" s="22"/>
    </row>
    <row r="17" spans="1:9" s="5" customFormat="1">
      <c r="A17" s="4"/>
      <c r="B17" s="20"/>
      <c r="C17" s="719" t="s">
        <v>454</v>
      </c>
      <c r="D17" s="719"/>
      <c r="E17" s="254">
        <v>1792.5362803225999</v>
      </c>
      <c r="F17" s="254">
        <v>8529.6660874500012</v>
      </c>
      <c r="G17" s="254">
        <f>SUM(E17:F17)</f>
        <v>10322.202367772601</v>
      </c>
      <c r="I17" s="22"/>
    </row>
    <row r="18" spans="1:9" s="5" customFormat="1" ht="10.5">
      <c r="A18" s="4"/>
      <c r="B18" s="20"/>
      <c r="C18" s="74" t="s">
        <v>455</v>
      </c>
      <c r="D18" s="74"/>
      <c r="E18" s="84"/>
      <c r="F18" s="84"/>
      <c r="G18" s="84"/>
      <c r="I18" s="22"/>
    </row>
    <row r="19" spans="1:9" s="5" customFormat="1">
      <c r="A19" s="4"/>
      <c r="B19" s="20"/>
      <c r="C19" s="719" t="s">
        <v>456</v>
      </c>
      <c r="D19" s="719"/>
      <c r="E19" s="254">
        <v>30.071695970000004</v>
      </c>
      <c r="F19" s="254">
        <v>188.45976800000003</v>
      </c>
      <c r="G19" s="254">
        <f>SUM(E19:F19)</f>
        <v>218.53146397000003</v>
      </c>
      <c r="I19" s="22"/>
    </row>
    <row r="20" spans="1:9" s="5" customFormat="1" ht="10.5">
      <c r="A20" s="4"/>
      <c r="B20" s="20"/>
      <c r="C20" s="74" t="s">
        <v>457</v>
      </c>
      <c r="D20" s="74"/>
      <c r="E20" s="84"/>
      <c r="F20" s="84"/>
      <c r="G20" s="84"/>
      <c r="I20" s="22"/>
    </row>
    <row r="21" spans="1:9" s="5" customFormat="1">
      <c r="A21" s="4"/>
      <c r="B21" s="20"/>
      <c r="C21" s="719" t="s">
        <v>458</v>
      </c>
      <c r="D21" s="719"/>
      <c r="E21" s="254">
        <v>836.63904905471986</v>
      </c>
      <c r="F21" s="254">
        <v>7661.2978198151995</v>
      </c>
      <c r="G21" s="254">
        <f>SUM(E21:F21)</f>
        <v>8497.9368688699196</v>
      </c>
      <c r="I21" s="22"/>
    </row>
    <row r="22" spans="1:9" s="5" customFormat="1">
      <c r="A22" s="4"/>
      <c r="B22" s="20"/>
      <c r="C22" s="719" t="s">
        <v>459</v>
      </c>
      <c r="D22" s="719"/>
      <c r="E22" s="254">
        <v>836.63904905471986</v>
      </c>
      <c r="F22" s="254">
        <v>7661.2978198151995</v>
      </c>
      <c r="G22" s="254">
        <f t="shared" ref="G22:G35" si="0">SUM(E22:F22)</f>
        <v>8497.9368688699196</v>
      </c>
      <c r="I22" s="22"/>
    </row>
    <row r="23" spans="1:9" s="5" customFormat="1">
      <c r="A23" s="4"/>
      <c r="B23" s="20"/>
      <c r="C23" s="719" t="s">
        <v>460</v>
      </c>
      <c r="D23" s="719"/>
      <c r="E23" s="254">
        <v>836.63904905471986</v>
      </c>
      <c r="F23" s="254">
        <v>7661.2978198151995</v>
      </c>
      <c r="G23" s="254">
        <f t="shared" si="0"/>
        <v>8497.9368688699196</v>
      </c>
      <c r="I23" s="22"/>
    </row>
    <row r="24" spans="1:9" s="5" customFormat="1">
      <c r="A24" s="4"/>
      <c r="B24" s="20"/>
      <c r="C24" s="719" t="s">
        <v>461</v>
      </c>
      <c r="D24" s="719"/>
      <c r="E24" s="254">
        <v>836.63904905471986</v>
      </c>
      <c r="F24" s="254">
        <v>7661.2978198151995</v>
      </c>
      <c r="G24" s="254">
        <f t="shared" si="0"/>
        <v>8497.9368688699196</v>
      </c>
      <c r="I24" s="22"/>
    </row>
    <row r="25" spans="1:9" s="5" customFormat="1">
      <c r="A25" s="4"/>
      <c r="B25" s="20"/>
      <c r="C25" s="719" t="s">
        <v>462</v>
      </c>
      <c r="D25" s="719"/>
      <c r="E25" s="254">
        <v>836.63904905471986</v>
      </c>
      <c r="F25" s="254">
        <v>7661.2978198151995</v>
      </c>
      <c r="G25" s="254">
        <f t="shared" si="0"/>
        <v>8497.9368688699196</v>
      </c>
      <c r="I25" s="22"/>
    </row>
    <row r="26" spans="1:9" s="5" customFormat="1">
      <c r="A26" s="4"/>
      <c r="B26" s="20"/>
      <c r="C26" s="719" t="s">
        <v>463</v>
      </c>
      <c r="D26" s="719"/>
      <c r="E26" s="254">
        <v>836.63904905471986</v>
      </c>
      <c r="F26" s="254">
        <v>7661.2978198151995</v>
      </c>
      <c r="G26" s="254">
        <f t="shared" si="0"/>
        <v>8497.9368688699196</v>
      </c>
      <c r="I26" s="22"/>
    </row>
    <row r="27" spans="1:9" s="5" customFormat="1">
      <c r="A27" s="4"/>
      <c r="B27" s="20"/>
      <c r="C27" s="719" t="s">
        <v>464</v>
      </c>
      <c r="D27" s="719"/>
      <c r="E27" s="254">
        <v>836.63904905471986</v>
      </c>
      <c r="F27" s="254">
        <v>7661.2978198151995</v>
      </c>
      <c r="G27" s="254">
        <f t="shared" si="0"/>
        <v>8497.9368688699196</v>
      </c>
      <c r="I27" s="22"/>
    </row>
    <row r="28" spans="1:9" s="5" customFormat="1">
      <c r="A28" s="4"/>
      <c r="B28" s="20"/>
      <c r="C28" s="719" t="s">
        <v>465</v>
      </c>
      <c r="D28" s="719"/>
      <c r="E28" s="254">
        <v>836.63904905471986</v>
      </c>
      <c r="F28" s="254">
        <v>7661.2978198151995</v>
      </c>
      <c r="G28" s="254">
        <f t="shared" si="0"/>
        <v>8497.9368688699196</v>
      </c>
      <c r="I28" s="22"/>
    </row>
    <row r="29" spans="1:9" s="5" customFormat="1">
      <c r="A29" s="4"/>
      <c r="B29" s="20"/>
      <c r="C29" s="719" t="s">
        <v>466</v>
      </c>
      <c r="D29" s="719"/>
      <c r="E29" s="254">
        <v>836.63904905471986</v>
      </c>
      <c r="F29" s="254">
        <v>7661.2978198151995</v>
      </c>
      <c r="G29" s="254">
        <f t="shared" si="0"/>
        <v>8497.9368688699196</v>
      </c>
      <c r="I29" s="22"/>
    </row>
    <row r="30" spans="1:9" s="5" customFormat="1">
      <c r="A30" s="4"/>
      <c r="B30" s="20"/>
      <c r="C30" s="719" t="s">
        <v>467</v>
      </c>
      <c r="D30" s="719"/>
      <c r="E30" s="254">
        <v>836.63904905471986</v>
      </c>
      <c r="F30" s="254">
        <v>7661.2978198151995</v>
      </c>
      <c r="G30" s="254">
        <f t="shared" si="0"/>
        <v>8497.9368688699196</v>
      </c>
      <c r="I30" s="22"/>
    </row>
    <row r="31" spans="1:9" s="5" customFormat="1">
      <c r="A31" s="4"/>
      <c r="B31" s="20"/>
      <c r="C31" s="719" t="s">
        <v>468</v>
      </c>
      <c r="D31" s="719"/>
      <c r="E31" s="254">
        <v>836.63904905471986</v>
      </c>
      <c r="F31" s="254">
        <v>7661.2978198151995</v>
      </c>
      <c r="G31" s="254">
        <f t="shared" si="0"/>
        <v>8497.9368688699196</v>
      </c>
      <c r="I31" s="22"/>
    </row>
    <row r="32" spans="1:9" s="5" customFormat="1">
      <c r="A32" s="4"/>
      <c r="B32" s="20"/>
      <c r="C32" s="719" t="s">
        <v>469</v>
      </c>
      <c r="D32" s="719"/>
      <c r="E32" s="254">
        <v>836.63904905471986</v>
      </c>
      <c r="F32" s="254">
        <v>7661.2978198151995</v>
      </c>
      <c r="G32" s="254">
        <f t="shared" si="0"/>
        <v>8497.9368688699196</v>
      </c>
      <c r="I32" s="22"/>
    </row>
    <row r="33" spans="1:9" s="5" customFormat="1">
      <c r="A33" s="4"/>
      <c r="B33" s="20"/>
      <c r="C33" s="719" t="s">
        <v>470</v>
      </c>
      <c r="D33" s="719"/>
      <c r="E33" s="254">
        <v>836.63904905471986</v>
      </c>
      <c r="F33" s="254">
        <v>7661.2978198151995</v>
      </c>
      <c r="G33" s="254">
        <f t="shared" si="0"/>
        <v>8497.9368688699196</v>
      </c>
      <c r="I33" s="22"/>
    </row>
    <row r="34" spans="1:9" s="5" customFormat="1">
      <c r="A34" s="4"/>
      <c r="B34" s="20"/>
      <c r="C34" s="719" t="s">
        <v>471</v>
      </c>
      <c r="D34" s="719"/>
      <c r="E34" s="254">
        <v>836.63904905471986</v>
      </c>
      <c r="F34" s="254">
        <v>7661.2978198151995</v>
      </c>
      <c r="G34" s="254">
        <f t="shared" si="0"/>
        <v>8497.9368688699196</v>
      </c>
      <c r="I34" s="22"/>
    </row>
    <row r="35" spans="1:9" s="5" customFormat="1">
      <c r="A35" s="4"/>
      <c r="B35" s="20"/>
      <c r="C35" s="719" t="s">
        <v>472</v>
      </c>
      <c r="D35" s="719"/>
      <c r="E35" s="254">
        <v>836.63904905471986</v>
      </c>
      <c r="F35" s="254">
        <v>7661.2978198151995</v>
      </c>
      <c r="G35" s="254">
        <f t="shared" si="0"/>
        <v>8497.9368688699196</v>
      </c>
      <c r="I35" s="22"/>
    </row>
    <row r="36" spans="1:9" s="5" customFormat="1">
      <c r="A36" s="4"/>
      <c r="B36" s="20"/>
      <c r="C36" s="719"/>
      <c r="D36" s="719"/>
      <c r="E36" s="254"/>
      <c r="F36" s="254"/>
      <c r="G36" s="254"/>
      <c r="I36" s="22"/>
    </row>
    <row r="37" spans="1:9" s="5" customFormat="1" ht="10.5">
      <c r="A37" s="4"/>
      <c r="B37" s="20"/>
      <c r="C37" s="97" t="s">
        <v>473</v>
      </c>
      <c r="D37" s="97"/>
      <c r="E37" s="95"/>
      <c r="F37" s="95"/>
      <c r="G37" s="95"/>
      <c r="I37" s="22"/>
    </row>
    <row r="38" spans="1:9" s="5" customFormat="1">
      <c r="A38" s="4"/>
      <c r="B38" s="20"/>
      <c r="C38" s="325" t="s">
        <v>451</v>
      </c>
      <c r="D38" s="325"/>
      <c r="E38" s="327">
        <f>SUM(E15:E19)</f>
        <v>5407.6805369377998</v>
      </c>
      <c r="F38" s="327">
        <f>SUM(F15:F19)</f>
        <v>25777.458030350004</v>
      </c>
      <c r="G38" s="327">
        <f>SUM(E38:F38)</f>
        <v>31185.138567287802</v>
      </c>
      <c r="I38" s="22"/>
    </row>
    <row r="39" spans="1:9" s="5" customFormat="1">
      <c r="A39" s="4"/>
      <c r="B39" s="20"/>
      <c r="C39" s="719" t="s">
        <v>455</v>
      </c>
      <c r="D39" s="719"/>
      <c r="E39" s="260">
        <f>SUM(E21:E22)</f>
        <v>1673.2780981094397</v>
      </c>
      <c r="F39" s="260">
        <f>SUM(F21:F22)</f>
        <v>15322.595639630399</v>
      </c>
      <c r="G39" s="260">
        <f>SUM(E39:F39)</f>
        <v>16995.873737739839</v>
      </c>
      <c r="I39" s="22"/>
    </row>
    <row r="40" spans="1:9" s="5" customFormat="1">
      <c r="A40" s="4"/>
      <c r="B40" s="20"/>
      <c r="C40" s="719" t="s">
        <v>457</v>
      </c>
      <c r="D40" s="719"/>
      <c r="E40" s="260">
        <f>SUM(E22:E23)</f>
        <v>1673.2780981094397</v>
      </c>
      <c r="F40" s="260">
        <f>SUM(F22:F23)</f>
        <v>15322.595639630399</v>
      </c>
      <c r="G40" s="260">
        <f>SUM(E40:F40)</f>
        <v>16995.873737739839</v>
      </c>
      <c r="I40" s="22"/>
    </row>
    <row r="41" spans="1:9" s="5" customFormat="1" ht="11.1" thickBot="1">
      <c r="A41" s="4"/>
      <c r="B41" s="20"/>
      <c r="C41" s="257" t="s">
        <v>24</v>
      </c>
      <c r="D41" s="257"/>
      <c r="E41" s="259">
        <f>E39+E38</f>
        <v>7080.95863504724</v>
      </c>
      <c r="F41" s="259">
        <f>F39+F38</f>
        <v>41100.053669980407</v>
      </c>
      <c r="G41" s="259">
        <f>SUM(E41:F41)</f>
        <v>48181.012305027645</v>
      </c>
      <c r="I41" s="22"/>
    </row>
    <row r="42" spans="1:9" s="5" customFormat="1" ht="11.1" thickTop="1">
      <c r="A42" s="4"/>
      <c r="B42" s="20"/>
      <c r="E42" s="96"/>
      <c r="F42" s="96"/>
      <c r="G42" s="21"/>
      <c r="I42" s="22"/>
    </row>
    <row r="43" spans="1:9" s="5" customFormat="1" ht="10.5">
      <c r="A43" s="4"/>
      <c r="B43" s="20"/>
      <c r="E43" s="96"/>
      <c r="F43" s="96"/>
      <c r="G43" s="21"/>
      <c r="I43" s="22"/>
    </row>
    <row r="44" spans="1:9" s="5" customFormat="1" ht="10.5">
      <c r="A44" s="4"/>
      <c r="B44" s="20"/>
      <c r="C44" s="97" t="s">
        <v>474</v>
      </c>
      <c r="D44" s="97"/>
      <c r="E44" s="96"/>
      <c r="F44" s="96"/>
      <c r="G44" s="21"/>
      <c r="I44" s="22"/>
    </row>
    <row r="45" spans="1:9" s="5" customFormat="1" ht="12">
      <c r="A45" s="4"/>
      <c r="B45" s="20"/>
      <c r="C45" s="325" t="s">
        <v>475</v>
      </c>
      <c r="D45" s="325"/>
      <c r="E45" s="326">
        <f>SUM(E23:E24)</f>
        <v>1673.2780981094397</v>
      </c>
      <c r="F45" s="326">
        <f>SUM(F23:F24)</f>
        <v>15322.595639630399</v>
      </c>
      <c r="G45" s="331">
        <f>SUM(E45:F45)</f>
        <v>16995.873737739839</v>
      </c>
      <c r="I45" s="22"/>
    </row>
    <row r="46" spans="1:9" s="5" customFormat="1" ht="12.6" thickBot="1">
      <c r="A46" s="4"/>
      <c r="B46" s="20"/>
      <c r="C46" s="328" t="s">
        <v>476</v>
      </c>
      <c r="D46" s="328"/>
      <c r="E46" s="329">
        <f>SUM(E24:E25)</f>
        <v>1673.2780981094397</v>
      </c>
      <c r="F46" s="329">
        <f>SUM(F24:F25)</f>
        <v>15322.595639630399</v>
      </c>
      <c r="G46" s="332">
        <f>SUM(E46:F46)</f>
        <v>16995.873737739839</v>
      </c>
      <c r="I46" s="22"/>
    </row>
    <row r="47" spans="1:9" s="5" customFormat="1" ht="11.1" thickTop="1">
      <c r="A47" s="4"/>
      <c r="B47" s="20"/>
      <c r="E47" s="96"/>
      <c r="F47" s="96"/>
      <c r="G47" s="21"/>
      <c r="I47" s="22"/>
    </row>
    <row r="48" spans="1:9" s="5" customFormat="1" ht="10.5">
      <c r="A48" s="4"/>
      <c r="B48" s="20"/>
      <c r="C48" s="320" t="s">
        <v>477</v>
      </c>
      <c r="E48" s="96"/>
      <c r="F48" s="96"/>
      <c r="G48" s="21"/>
      <c r="I48" s="22"/>
    </row>
    <row r="49" spans="1:9" s="5" customFormat="1" ht="10.5">
      <c r="A49" s="4"/>
      <c r="B49" s="20"/>
      <c r="C49" s="320" t="s">
        <v>478</v>
      </c>
      <c r="D49" s="320"/>
      <c r="E49" s="96"/>
      <c r="F49" s="96"/>
      <c r="G49" s="21"/>
      <c r="I49" s="22"/>
    </row>
    <row r="50" spans="1:9" s="5" customFormat="1">
      <c r="A50" s="4"/>
      <c r="B50" s="20"/>
      <c r="C50" s="320" t="s">
        <v>479</v>
      </c>
      <c r="D50" s="320"/>
      <c r="G50" s="21"/>
      <c r="I50" s="22"/>
    </row>
    <row r="51" spans="1:9" s="5" customFormat="1">
      <c r="A51" s="4"/>
      <c r="B51" s="20"/>
      <c r="C51" s="19"/>
      <c r="D51" s="19"/>
      <c r="E51" s="111"/>
      <c r="F51" s="717"/>
      <c r="G51" s="717"/>
      <c r="H51" s="21"/>
      <c r="I51" s="22"/>
    </row>
    <row r="52" spans="1:9" s="5" customFormat="1">
      <c r="A52" s="4"/>
      <c r="B52" s="20"/>
      <c r="C52" s="19"/>
      <c r="D52" s="19"/>
      <c r="E52" s="111"/>
      <c r="F52" s="717"/>
      <c r="G52" s="717"/>
      <c r="H52" s="21"/>
      <c r="I52" s="22"/>
    </row>
    <row r="53" spans="1:9" s="5" customFormat="1">
      <c r="A53" s="4"/>
      <c r="B53" s="20"/>
      <c r="C53" s="19"/>
      <c r="D53" s="19"/>
      <c r="E53" s="111"/>
      <c r="F53" s="717"/>
      <c r="G53" s="717"/>
      <c r="H53" s="21"/>
      <c r="I53" s="22"/>
    </row>
    <row r="54" spans="1:9" s="5" customFormat="1">
      <c r="A54" s="4"/>
      <c r="B54" s="20"/>
      <c r="C54" s="19"/>
      <c r="D54" s="19"/>
      <c r="E54" s="19"/>
      <c r="F54" s="19"/>
      <c r="G54" s="19"/>
      <c r="H54" s="19"/>
      <c r="I54" s="22"/>
    </row>
    <row r="55" spans="1:9" s="5" customFormat="1">
      <c r="A55" s="4"/>
      <c r="B55" s="20"/>
      <c r="C55" s="19"/>
      <c r="D55" s="19"/>
      <c r="E55" s="19"/>
      <c r="F55" s="19"/>
      <c r="G55" s="19"/>
      <c r="H55" s="19"/>
      <c r="I55" s="22"/>
    </row>
    <row r="56" spans="1:9" s="5" customFormat="1">
      <c r="A56" s="4"/>
      <c r="B56" s="20"/>
      <c r="C56" s="19"/>
      <c r="D56" s="19"/>
      <c r="E56" s="19"/>
      <c r="F56" s="19"/>
      <c r="G56" s="19"/>
      <c r="H56" s="19"/>
      <c r="I56" s="22"/>
    </row>
    <row r="57" spans="1:9">
      <c r="B57" s="13"/>
      <c r="I57" s="14"/>
    </row>
    <row r="58" spans="1:9" s="5" customFormat="1">
      <c r="A58" s="4"/>
      <c r="B58" s="20"/>
      <c r="C58" s="19"/>
      <c r="D58" s="19"/>
      <c r="E58" s="19"/>
      <c r="F58" s="19"/>
      <c r="G58" s="19"/>
      <c r="H58" s="19"/>
      <c r="I58" s="22"/>
    </row>
    <row r="59" spans="1:9">
      <c r="B59" s="13"/>
      <c r="I59" s="14"/>
    </row>
    <row r="60" spans="1:9">
      <c r="B60" s="13"/>
      <c r="I60" s="14"/>
    </row>
    <row r="61" spans="1:9">
      <c r="B61" s="13"/>
      <c r="I61" s="14"/>
    </row>
    <row r="62" spans="1:9">
      <c r="B62" s="13"/>
      <c r="I62" s="14"/>
    </row>
    <row r="63" spans="1:9">
      <c r="B63" s="13"/>
      <c r="I63" s="14"/>
    </row>
    <row r="64" spans="1:9">
      <c r="B64" s="13"/>
      <c r="I64" s="14"/>
    </row>
    <row r="65" spans="2:9">
      <c r="B65" s="13"/>
      <c r="I65" s="14"/>
    </row>
    <row r="66" spans="2:9">
      <c r="B66" s="23"/>
      <c r="C66" s="24"/>
      <c r="D66" s="24"/>
      <c r="E66" s="24"/>
      <c r="F66" s="24"/>
      <c r="G66" s="24"/>
      <c r="H66" s="24"/>
      <c r="I66" s="26"/>
    </row>
    <row r="67" spans="2:9"/>
  </sheetData>
  <pageMargins left="0.25" right="0.25" top="0.75" bottom="0.75" header="0.3" footer="0.3"/>
  <pageSetup paperSize="9" scale="7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93763-52D6-4D9E-94FE-6B2E71AB4F44}">
  <sheetPr codeName="Sheet7">
    <tabColor rgb="FF0064A9"/>
  </sheetPr>
  <dimension ref="A1:Q82"/>
  <sheetViews>
    <sheetView zoomScale="115" zoomScaleNormal="115" workbookViewId="0"/>
  </sheetViews>
  <sheetFormatPr defaultColWidth="0" defaultRowHeight="9.9499999999999993" zeroHeight="1"/>
  <cols>
    <col min="1" max="1" width="2.140625" style="5" customWidth="1"/>
    <col min="2" max="2" width="10.140625" style="5" customWidth="1"/>
    <col min="3" max="3" width="7.85546875" style="5" customWidth="1"/>
    <col min="4" max="4" width="22.85546875" style="5" customWidth="1"/>
    <col min="5" max="5" width="11.28515625" style="5" customWidth="1"/>
    <col min="6" max="6" width="12" style="5" customWidth="1"/>
    <col min="7" max="7" width="12.28515625" style="5" customWidth="1"/>
    <col min="8" max="8" width="10.7109375" style="5" customWidth="1"/>
    <col min="9" max="10" width="13" style="5" customWidth="1"/>
    <col min="11" max="15" width="10.140625" style="5" customWidth="1"/>
    <col min="16" max="16" width="2.140625" style="5" customWidth="1"/>
    <col min="17" max="17" width="0" style="5" hidden="1" customWidth="1"/>
    <col min="18" max="16384" width="9.140625" style="5" hidden="1"/>
  </cols>
  <sheetData>
    <row r="1" spans="1:15"/>
    <row r="2" spans="1:15" s="64" customFormat="1" ht="14.1">
      <c r="A2" s="5"/>
      <c r="B2" s="61"/>
      <c r="C2" s="62"/>
      <c r="D2" s="62"/>
      <c r="E2" s="62"/>
      <c r="F2" s="62"/>
      <c r="G2" s="62"/>
      <c r="H2" s="62"/>
      <c r="I2" s="62"/>
      <c r="J2" s="62"/>
      <c r="K2" s="62"/>
      <c r="L2" s="62"/>
      <c r="M2" s="62"/>
      <c r="N2" s="62"/>
      <c r="O2" s="63"/>
    </row>
    <row r="3" spans="1:15" s="66" customFormat="1" ht="11.45">
      <c r="B3" s="65"/>
      <c r="O3" s="67"/>
    </row>
    <row r="4" spans="1:15" s="64" customFormat="1" ht="30.75" customHeight="1" thickBot="1">
      <c r="A4" s="66"/>
      <c r="B4" s="68"/>
      <c r="C4" s="69"/>
      <c r="D4" s="70" t="s">
        <v>5</v>
      </c>
      <c r="E4" s="71"/>
      <c r="F4" s="71"/>
      <c r="G4" s="71"/>
      <c r="H4" s="71"/>
      <c r="I4" s="71"/>
      <c r="J4" s="71"/>
      <c r="K4" s="71"/>
      <c r="L4" s="71"/>
      <c r="M4" s="71"/>
      <c r="N4" s="71"/>
      <c r="O4" s="72"/>
    </row>
    <row r="5" spans="1:15" s="73" customFormat="1" ht="28.5" customHeight="1" thickBot="1">
      <c r="A5" s="66"/>
      <c r="B5" s="76"/>
      <c r="C5" s="77"/>
      <c r="D5" s="78" t="s">
        <v>280</v>
      </c>
      <c r="E5" s="80"/>
      <c r="F5" s="80"/>
      <c r="G5" s="80"/>
      <c r="H5" s="80"/>
      <c r="I5" s="80"/>
      <c r="J5" s="80"/>
      <c r="K5" s="80"/>
      <c r="L5" s="80"/>
      <c r="M5" s="80"/>
      <c r="N5" s="80"/>
      <c r="O5" s="81"/>
    </row>
    <row r="6" spans="1:15" ht="11.45">
      <c r="A6" s="66"/>
      <c r="B6" s="16"/>
      <c r="O6" s="14"/>
    </row>
    <row r="7" spans="1:15">
      <c r="B7" s="16"/>
      <c r="O7" s="14"/>
    </row>
    <row r="8" spans="1:15">
      <c r="B8" s="16"/>
      <c r="C8" s="7"/>
      <c r="D8" s="7"/>
      <c r="O8" s="22"/>
    </row>
    <row r="9" spans="1:15" ht="10.5">
      <c r="B9" s="20"/>
      <c r="C9" s="19"/>
      <c r="D9" s="19"/>
      <c r="E9" s="21"/>
      <c r="F9" s="21"/>
      <c r="G9" s="39"/>
      <c r="H9" s="39"/>
      <c r="I9" s="39"/>
      <c r="J9" s="39"/>
      <c r="K9" s="39"/>
      <c r="L9" s="39"/>
      <c r="M9" s="39"/>
      <c r="N9" s="39"/>
      <c r="O9" s="22"/>
    </row>
    <row r="10" spans="1:15" ht="15" customHeight="1">
      <c r="B10" s="20"/>
      <c r="C10" s="53"/>
      <c r="D10" s="53"/>
      <c r="E10" s="53"/>
      <c r="F10" s="92"/>
      <c r="G10" s="91"/>
      <c r="H10" s="91"/>
      <c r="I10" s="91"/>
      <c r="J10" s="91"/>
      <c r="K10" s="93"/>
      <c r="L10" s="93"/>
      <c r="M10" s="93"/>
      <c r="N10" s="93"/>
      <c r="O10" s="22"/>
    </row>
    <row r="11" spans="1:15" ht="48" customHeight="1">
      <c r="B11" s="20"/>
      <c r="C11" s="85"/>
      <c r="D11" s="85"/>
      <c r="E11" s="89" t="s">
        <v>394</v>
      </c>
      <c r="F11" s="89" t="s">
        <v>480</v>
      </c>
      <c r="G11" s="89" t="s">
        <v>481</v>
      </c>
      <c r="H11" s="89" t="s">
        <v>482</v>
      </c>
      <c r="I11" s="89" t="s">
        <v>483</v>
      </c>
      <c r="J11" s="89" t="s">
        <v>484</v>
      </c>
      <c r="K11" s="89" t="s">
        <v>485</v>
      </c>
      <c r="L11" s="89" t="s">
        <v>486</v>
      </c>
      <c r="M11" s="89" t="s">
        <v>487</v>
      </c>
      <c r="N11" s="89" t="s">
        <v>488</v>
      </c>
      <c r="O11" s="22"/>
    </row>
    <row r="12" spans="1:15" ht="16.5" customHeight="1">
      <c r="B12" s="20"/>
      <c r="E12" s="89" t="s">
        <v>489</v>
      </c>
      <c r="F12" s="89" t="s">
        <v>450</v>
      </c>
      <c r="G12" s="89" t="s">
        <v>450</v>
      </c>
      <c r="H12" s="90" t="s">
        <v>490</v>
      </c>
      <c r="I12" s="90" t="s">
        <v>490</v>
      </c>
      <c r="J12" s="90" t="s">
        <v>490</v>
      </c>
      <c r="K12" s="89" t="s">
        <v>450</v>
      </c>
      <c r="L12" s="89" t="s">
        <v>491</v>
      </c>
      <c r="M12" s="89" t="s">
        <v>491</v>
      </c>
      <c r="N12" s="89" t="s">
        <v>492</v>
      </c>
      <c r="O12" s="22"/>
    </row>
    <row r="13" spans="1:15" ht="10.5">
      <c r="B13" s="20"/>
      <c r="C13" s="74" t="s">
        <v>290</v>
      </c>
      <c r="D13" s="74"/>
      <c r="E13" s="84"/>
      <c r="F13" s="84"/>
      <c r="G13" s="84"/>
      <c r="H13" s="84"/>
      <c r="I13" s="84"/>
      <c r="J13" s="84"/>
      <c r="K13" s="84"/>
      <c r="L13" s="84"/>
      <c r="M13" s="84"/>
      <c r="N13" s="84"/>
      <c r="O13" s="22"/>
    </row>
    <row r="14" spans="1:15">
      <c r="B14" s="20"/>
      <c r="C14" s="719" t="s">
        <v>285</v>
      </c>
      <c r="D14" s="719"/>
      <c r="E14" s="88">
        <v>292495.5</v>
      </c>
      <c r="F14" s="254">
        <v>1083.3192864081143</v>
      </c>
      <c r="G14" s="254">
        <v>6228.2515813730006</v>
      </c>
      <c r="H14" s="254">
        <v>608500.03</v>
      </c>
      <c r="I14" s="254">
        <v>429992.19999999995</v>
      </c>
      <c r="J14" s="254">
        <v>226516.99199999997</v>
      </c>
      <c r="K14" s="88">
        <v>20464.138906575266</v>
      </c>
      <c r="L14" s="88">
        <v>720.43953610481628</v>
      </c>
      <c r="M14" s="255">
        <v>305.32979999999998</v>
      </c>
      <c r="N14" s="88">
        <v>155081.1337037037</v>
      </c>
      <c r="O14" s="22"/>
    </row>
    <row r="15" spans="1:15" ht="10.5">
      <c r="B15" s="20"/>
      <c r="C15" s="74" t="s">
        <v>352</v>
      </c>
      <c r="D15" s="74"/>
      <c r="E15" s="84"/>
      <c r="F15" s="84"/>
      <c r="G15" s="84"/>
      <c r="H15" s="84"/>
      <c r="I15" s="84"/>
      <c r="J15" s="84"/>
      <c r="K15" s="84"/>
      <c r="L15" s="84"/>
      <c r="M15" s="84"/>
      <c r="N15" s="84"/>
      <c r="O15" s="22"/>
    </row>
    <row r="16" spans="1:15" ht="10.5">
      <c r="B16" s="20"/>
      <c r="C16" s="336" t="s">
        <v>21</v>
      </c>
      <c r="D16" s="565"/>
      <c r="E16" s="625">
        <f>SUM(E17:E19)</f>
        <v>125702</v>
      </c>
      <c r="F16" s="625">
        <f t="shared" ref="F16:N16" si="0">SUM(F17:F19)</f>
        <v>580.70112356855009</v>
      </c>
      <c r="G16" s="625">
        <f t="shared" si="0"/>
        <v>4062.1944070589998</v>
      </c>
      <c r="H16" s="625">
        <f t="shared" si="0"/>
        <v>120132.65</v>
      </c>
      <c r="I16" s="625">
        <f t="shared" si="0"/>
        <v>102558.644</v>
      </c>
      <c r="J16" s="625">
        <f t="shared" si="0"/>
        <v>386302.51560000004</v>
      </c>
      <c r="K16" s="625">
        <f t="shared" si="0"/>
        <v>7464.2134854079377</v>
      </c>
      <c r="L16" s="625">
        <f t="shared" si="0"/>
        <v>411.84766219995163</v>
      </c>
      <c r="M16" s="625">
        <f t="shared" si="0"/>
        <v>133.57035000000002</v>
      </c>
      <c r="N16" s="625">
        <f t="shared" si="0"/>
        <v>43268.066676923074</v>
      </c>
      <c r="O16" s="22"/>
    </row>
    <row r="17" spans="1:15">
      <c r="B17" s="20"/>
      <c r="C17" s="335" t="s">
        <v>377</v>
      </c>
      <c r="D17" s="719"/>
      <c r="E17" s="88">
        <v>13865</v>
      </c>
      <c r="F17" s="254">
        <v>93.960268462000016</v>
      </c>
      <c r="G17" s="254">
        <v>268.13396320000004</v>
      </c>
      <c r="H17" s="254">
        <v>0</v>
      </c>
      <c r="I17" s="254">
        <v>0</v>
      </c>
      <c r="J17" s="254">
        <v>0</v>
      </c>
      <c r="K17" s="88">
        <v>631.04610021999997</v>
      </c>
      <c r="L17" s="88">
        <v>10.074999999999999</v>
      </c>
      <c r="M17" s="255">
        <v>8.8923000000000005</v>
      </c>
      <c r="N17" s="348">
        <v>2483</v>
      </c>
      <c r="O17" s="22"/>
    </row>
    <row r="18" spans="1:15">
      <c r="B18" s="20"/>
      <c r="C18" s="335" t="s">
        <v>381</v>
      </c>
      <c r="D18" s="719"/>
      <c r="E18" s="88">
        <v>30604</v>
      </c>
      <c r="F18" s="254">
        <v>105.81443629100002</v>
      </c>
      <c r="G18" s="254">
        <v>999.22819019999997</v>
      </c>
      <c r="H18" s="256">
        <v>0</v>
      </c>
      <c r="I18" s="256">
        <v>0</v>
      </c>
      <c r="J18" s="254">
        <v>0</v>
      </c>
      <c r="K18" s="88">
        <v>2250.3834080869997</v>
      </c>
      <c r="L18" s="88">
        <v>186.3477</v>
      </c>
      <c r="M18" s="255">
        <v>67.483000000000004</v>
      </c>
      <c r="N18" s="88">
        <v>12268.150000000001</v>
      </c>
      <c r="O18" s="22"/>
    </row>
    <row r="19" spans="1:15">
      <c r="A19" s="6"/>
      <c r="B19" s="20"/>
      <c r="C19" s="335" t="s">
        <v>286</v>
      </c>
      <c r="D19" s="719"/>
      <c r="E19" s="88">
        <v>81233</v>
      </c>
      <c r="F19" s="254">
        <v>380.92641881555005</v>
      </c>
      <c r="G19" s="254">
        <v>2794.8322536589999</v>
      </c>
      <c r="H19" s="254">
        <v>120132.65</v>
      </c>
      <c r="I19" s="254">
        <v>102558.644</v>
      </c>
      <c r="J19" s="254">
        <v>386302.51560000004</v>
      </c>
      <c r="K19" s="88">
        <v>4582.7839771009376</v>
      </c>
      <c r="L19" s="88">
        <v>215.42496219995161</v>
      </c>
      <c r="M19" s="255">
        <v>57.195049999999995</v>
      </c>
      <c r="N19" s="88">
        <v>28516.916676923076</v>
      </c>
      <c r="O19" s="22"/>
    </row>
    <row r="20" spans="1:15" ht="10.5">
      <c r="B20" s="20"/>
      <c r="C20" s="336" t="s">
        <v>22</v>
      </c>
      <c r="D20" s="565"/>
      <c r="E20" s="625">
        <f>SUM(E21:E32)</f>
        <v>512267</v>
      </c>
      <c r="F20" s="625">
        <f t="shared" ref="F20:N20" si="1">SUM(F21:F32)</f>
        <v>103.75621989919647</v>
      </c>
      <c r="G20" s="625">
        <f t="shared" si="1"/>
        <v>2366.8994034578564</v>
      </c>
      <c r="H20" s="625">
        <f t="shared" si="1"/>
        <v>0</v>
      </c>
      <c r="I20" s="625">
        <f t="shared" si="1"/>
        <v>0</v>
      </c>
      <c r="J20" s="625">
        <f t="shared" si="1"/>
        <v>0</v>
      </c>
      <c r="K20" s="625">
        <f t="shared" si="1"/>
        <v>17821.71582613582</v>
      </c>
      <c r="L20" s="625">
        <f t="shared" si="1"/>
        <v>373.31744098293825</v>
      </c>
      <c r="M20" s="625">
        <f t="shared" si="1"/>
        <v>1591.0232662048625</v>
      </c>
      <c r="N20" s="625">
        <f t="shared" si="1"/>
        <v>76959.163681244565</v>
      </c>
      <c r="O20" s="22"/>
    </row>
    <row r="21" spans="1:15" ht="10.5">
      <c r="B21" s="20"/>
      <c r="C21" s="335" t="s">
        <v>493</v>
      </c>
      <c r="D21" s="565"/>
      <c r="E21" s="88">
        <v>3398</v>
      </c>
      <c r="F21" s="88">
        <v>0</v>
      </c>
      <c r="G21" s="88">
        <v>0</v>
      </c>
      <c r="H21" s="88">
        <v>0</v>
      </c>
      <c r="I21" s="88">
        <v>0</v>
      </c>
      <c r="J21" s="88">
        <v>0</v>
      </c>
      <c r="K21" s="88">
        <v>21.723577599999995</v>
      </c>
      <c r="L21" s="88">
        <v>3.2259308950758938</v>
      </c>
      <c r="M21" s="88">
        <v>13.748436439832437</v>
      </c>
      <c r="N21" s="88">
        <v>742.16369779238607</v>
      </c>
      <c r="O21" s="22"/>
    </row>
    <row r="22" spans="1:15" ht="10.5">
      <c r="B22" s="20"/>
      <c r="C22" s="335" t="s">
        <v>494</v>
      </c>
      <c r="D22" s="565"/>
      <c r="E22" s="88">
        <v>73800</v>
      </c>
      <c r="F22" s="88">
        <v>49.711496712963822</v>
      </c>
      <c r="G22" s="88">
        <v>933.9192332320697</v>
      </c>
      <c r="H22" s="88">
        <v>0</v>
      </c>
      <c r="I22" s="88">
        <v>0</v>
      </c>
      <c r="J22" s="88">
        <v>0</v>
      </c>
      <c r="K22" s="88">
        <v>3934.5229197801336</v>
      </c>
      <c r="L22" s="88">
        <v>58.846447329104329</v>
      </c>
      <c r="M22" s="88">
        <v>250.79478362325688</v>
      </c>
      <c r="N22" s="88">
        <v>13538.323780703764</v>
      </c>
      <c r="O22" s="22"/>
    </row>
    <row r="23" spans="1:15" ht="10.5">
      <c r="B23" s="20"/>
      <c r="C23" s="335" t="s">
        <v>495</v>
      </c>
      <c r="D23" s="565"/>
      <c r="E23" s="88">
        <v>28343</v>
      </c>
      <c r="F23" s="88">
        <v>0</v>
      </c>
      <c r="G23" s="88">
        <v>150.75298787490669</v>
      </c>
      <c r="H23" s="88">
        <v>0</v>
      </c>
      <c r="I23" s="88">
        <v>0</v>
      </c>
      <c r="J23" s="88">
        <v>0</v>
      </c>
      <c r="K23" s="88">
        <v>603.01195149962689</v>
      </c>
      <c r="L23" s="88">
        <v>26.907757315814024</v>
      </c>
      <c r="M23" s="88">
        <v>114.67684932730157</v>
      </c>
      <c r="N23" s="88">
        <v>6190.4489954472037</v>
      </c>
      <c r="O23" s="22"/>
    </row>
    <row r="24" spans="1:15" ht="10.5">
      <c r="B24" s="20"/>
      <c r="C24" s="335" t="s">
        <v>496</v>
      </c>
      <c r="D24" s="565"/>
      <c r="E24" s="88">
        <v>53961</v>
      </c>
      <c r="F24" s="88">
        <v>0</v>
      </c>
      <c r="G24" s="88">
        <v>0</v>
      </c>
      <c r="H24" s="88">
        <v>0</v>
      </c>
      <c r="I24" s="88">
        <v>0</v>
      </c>
      <c r="J24" s="88">
        <v>0</v>
      </c>
      <c r="K24" s="88">
        <v>280.08416336171092</v>
      </c>
      <c r="L24" s="88">
        <v>27.855805467910489</v>
      </c>
      <c r="M24" s="88">
        <v>118.71728918324963</v>
      </c>
      <c r="N24" s="88">
        <v>3877.3616145095061</v>
      </c>
      <c r="O24" s="22"/>
    </row>
    <row r="25" spans="1:15" ht="10.5">
      <c r="B25" s="20"/>
      <c r="C25" s="335" t="s">
        <v>497</v>
      </c>
      <c r="D25" s="565"/>
      <c r="E25" s="88">
        <v>28187</v>
      </c>
      <c r="F25" s="88">
        <v>0</v>
      </c>
      <c r="G25" s="88">
        <v>0</v>
      </c>
      <c r="H25" s="88">
        <v>0</v>
      </c>
      <c r="I25" s="88">
        <v>0</v>
      </c>
      <c r="J25" s="88">
        <v>0</v>
      </c>
      <c r="K25" s="88">
        <v>1370.6020318120031</v>
      </c>
      <c r="L25" s="88">
        <v>26.759656898029494</v>
      </c>
      <c r="M25" s="88">
        <v>114.04566743071128</v>
      </c>
      <c r="N25" s="88">
        <v>4019.7067693396029</v>
      </c>
      <c r="O25" s="22"/>
    </row>
    <row r="26" spans="1:15" ht="10.5">
      <c r="B26" s="20"/>
      <c r="C26" s="335" t="s">
        <v>498</v>
      </c>
      <c r="D26" s="565"/>
      <c r="E26" s="88">
        <v>5810</v>
      </c>
      <c r="F26" s="88">
        <v>0</v>
      </c>
      <c r="G26" s="88">
        <v>3.2427396704561602</v>
      </c>
      <c r="H26" s="88">
        <v>0</v>
      </c>
      <c r="I26" s="88">
        <v>0</v>
      </c>
      <c r="J26" s="88">
        <v>0</v>
      </c>
      <c r="K26" s="88">
        <v>19.609006104046863</v>
      </c>
      <c r="L26" s="88">
        <v>1.8266316421316195</v>
      </c>
      <c r="M26" s="88">
        <v>7.7848316804202655</v>
      </c>
      <c r="N26" s="88">
        <v>420.23829341734483</v>
      </c>
      <c r="O26" s="22"/>
    </row>
    <row r="27" spans="1:15" ht="10.5">
      <c r="B27" s="20"/>
      <c r="C27" s="335" t="s">
        <v>499</v>
      </c>
      <c r="D27" s="565"/>
      <c r="E27" s="88">
        <v>137594</v>
      </c>
      <c r="F27" s="88">
        <v>0</v>
      </c>
      <c r="G27" s="88">
        <v>0</v>
      </c>
      <c r="H27" s="88">
        <v>0</v>
      </c>
      <c r="I27" s="88">
        <v>0</v>
      </c>
      <c r="J27" s="88">
        <v>0</v>
      </c>
      <c r="K27" s="88">
        <v>5016.8671810514879</v>
      </c>
      <c r="L27" s="88">
        <v>94.760998918147124</v>
      </c>
      <c r="M27" s="88">
        <v>403.85724709410613</v>
      </c>
      <c r="N27" s="88">
        <v>14234.540834068321</v>
      </c>
      <c r="O27" s="22"/>
    </row>
    <row r="28" spans="1:15" ht="10.5">
      <c r="B28" s="20"/>
      <c r="C28" s="335" t="s">
        <v>500</v>
      </c>
      <c r="D28" s="565"/>
      <c r="E28" s="88">
        <v>69825</v>
      </c>
      <c r="F28" s="88">
        <v>0</v>
      </c>
      <c r="G28" s="88">
        <v>0</v>
      </c>
      <c r="H28" s="88">
        <v>0</v>
      </c>
      <c r="I28" s="88">
        <v>0</v>
      </c>
      <c r="J28" s="88">
        <v>0</v>
      </c>
      <c r="K28" s="88">
        <v>1388.7066042486028</v>
      </c>
      <c r="L28" s="88">
        <v>27.423741876405792</v>
      </c>
      <c r="M28" s="88">
        <v>116.87589858345865</v>
      </c>
      <c r="N28" s="88">
        <v>4125.0704355478911</v>
      </c>
      <c r="O28" s="22"/>
    </row>
    <row r="29" spans="1:15" ht="10.5">
      <c r="B29" s="20"/>
      <c r="C29" s="335" t="s">
        <v>501</v>
      </c>
      <c r="D29" s="565"/>
      <c r="E29" s="88">
        <v>32380</v>
      </c>
      <c r="F29" s="88">
        <v>0</v>
      </c>
      <c r="G29" s="88">
        <v>145.52827278841463</v>
      </c>
      <c r="H29" s="88">
        <v>0</v>
      </c>
      <c r="I29" s="88">
        <v>0</v>
      </c>
      <c r="J29" s="88">
        <v>0</v>
      </c>
      <c r="K29" s="88">
        <v>436.58481836524385</v>
      </c>
      <c r="L29" s="88">
        <v>30.740330306815014</v>
      </c>
      <c r="M29" s="88">
        <v>131.01070392047504</v>
      </c>
      <c r="N29" s="88">
        <v>12563.538497920916</v>
      </c>
      <c r="O29" s="22"/>
    </row>
    <row r="30" spans="1:15" ht="10.5">
      <c r="B30" s="20"/>
      <c r="C30" s="335" t="s">
        <v>502</v>
      </c>
      <c r="D30" s="565"/>
      <c r="E30" s="88">
        <v>28033</v>
      </c>
      <c r="F30" s="88">
        <v>19.564808090232628</v>
      </c>
      <c r="G30" s="88">
        <v>229.82144669200932</v>
      </c>
      <c r="H30" s="88">
        <v>0</v>
      </c>
      <c r="I30" s="88">
        <v>0</v>
      </c>
      <c r="J30" s="88">
        <v>0</v>
      </c>
      <c r="K30" s="88">
        <v>997.54501912896774</v>
      </c>
      <c r="L30" s="88">
        <v>26.61345520354989</v>
      </c>
      <c r="M30" s="88">
        <v>113.42257760971826</v>
      </c>
      <c r="N30" s="88">
        <v>6122.7413008281219</v>
      </c>
      <c r="O30" s="22"/>
    </row>
    <row r="31" spans="1:15" ht="10.5">
      <c r="B31" s="20"/>
      <c r="C31" s="335" t="s">
        <v>503</v>
      </c>
      <c r="D31" s="565"/>
      <c r="E31" s="88">
        <v>26136</v>
      </c>
      <c r="F31" s="88">
        <v>34.479915096000013</v>
      </c>
      <c r="G31" s="88">
        <v>845.5054080000001</v>
      </c>
      <c r="H31" s="88">
        <v>0</v>
      </c>
      <c r="I31" s="88">
        <v>0</v>
      </c>
      <c r="J31" s="88">
        <v>0</v>
      </c>
      <c r="K31" s="88">
        <v>3519.9412923840005</v>
      </c>
      <c r="L31" s="88">
        <v>24.812516148823882</v>
      </c>
      <c r="M31" s="88">
        <v>105.7472439056682</v>
      </c>
      <c r="N31" s="88">
        <v>5708.4138921429667</v>
      </c>
      <c r="O31" s="22"/>
    </row>
    <row r="32" spans="1:15" ht="10.5">
      <c r="B32" s="20"/>
      <c r="C32" s="335" t="s">
        <v>504</v>
      </c>
      <c r="D32" s="565"/>
      <c r="E32" s="88">
        <v>24800</v>
      </c>
      <c r="F32" s="88">
        <v>0</v>
      </c>
      <c r="G32" s="88">
        <v>58.129315200000001</v>
      </c>
      <c r="H32" s="88">
        <v>0</v>
      </c>
      <c r="I32" s="88">
        <v>0</v>
      </c>
      <c r="J32" s="88">
        <v>0</v>
      </c>
      <c r="K32" s="88">
        <v>232.5172608</v>
      </c>
      <c r="L32" s="88">
        <v>23.544168981130714</v>
      </c>
      <c r="M32" s="88">
        <v>100.34173740666404</v>
      </c>
      <c r="N32" s="88">
        <v>5416.615569526537</v>
      </c>
      <c r="O32" s="22"/>
    </row>
    <row r="33" spans="2:15" ht="10.5">
      <c r="B33" s="20"/>
      <c r="C33" s="626" t="s">
        <v>505</v>
      </c>
      <c r="D33" s="74"/>
      <c r="E33" s="84"/>
      <c r="F33" s="84"/>
      <c r="G33" s="84"/>
      <c r="H33" s="84"/>
      <c r="I33" s="84"/>
      <c r="J33" s="84"/>
      <c r="K33" s="84"/>
      <c r="L33" s="84"/>
      <c r="M33" s="84"/>
      <c r="N33" s="84"/>
      <c r="O33" s="22"/>
    </row>
    <row r="34" spans="2:15" ht="10.5">
      <c r="B34" s="20"/>
      <c r="C34" s="719" t="s">
        <v>506</v>
      </c>
      <c r="D34" s="565"/>
      <c r="E34" s="88">
        <v>1980203</v>
      </c>
      <c r="F34" s="88">
        <v>212.14637288031909</v>
      </c>
      <c r="G34" s="88">
        <v>5973.9623213996028</v>
      </c>
      <c r="H34" s="88">
        <v>0</v>
      </c>
      <c r="I34" s="88">
        <v>0</v>
      </c>
      <c r="J34" s="88">
        <v>0</v>
      </c>
      <c r="K34" s="88">
        <v>41998.322053982294</v>
      </c>
      <c r="L34" s="88">
        <v>7187.3597195050152</v>
      </c>
      <c r="M34" s="88">
        <v>30631.455380727199</v>
      </c>
      <c r="N34" s="88">
        <v>557559.06405654806</v>
      </c>
      <c r="O34" s="22"/>
    </row>
    <row r="35" spans="2:15" ht="10.5">
      <c r="B35" s="20"/>
      <c r="C35" s="719" t="s">
        <v>401</v>
      </c>
      <c r="D35" s="565"/>
      <c r="E35" s="88">
        <v>337698</v>
      </c>
      <c r="F35" s="88">
        <v>1657.5090150959709</v>
      </c>
      <c r="G35" s="88">
        <v>4851.2362794387491</v>
      </c>
      <c r="H35" s="88">
        <v>0</v>
      </c>
      <c r="I35" s="88">
        <v>0</v>
      </c>
      <c r="J35" s="88">
        <v>18907757</v>
      </c>
      <c r="K35" s="88">
        <v>17319.642142186251</v>
      </c>
      <c r="L35" s="88">
        <v>0</v>
      </c>
      <c r="M35" s="88">
        <v>2138.8732607779789</v>
      </c>
      <c r="N35" s="88">
        <v>115104.61289686954</v>
      </c>
      <c r="O35" s="22"/>
    </row>
    <row r="36" spans="2:15" ht="10.5">
      <c r="B36" s="20"/>
      <c r="C36" s="719" t="s">
        <v>507</v>
      </c>
      <c r="D36" s="565"/>
      <c r="E36" s="88">
        <v>21661</v>
      </c>
      <c r="F36" s="88">
        <v>0</v>
      </c>
      <c r="G36" s="88">
        <v>0</v>
      </c>
      <c r="H36" s="88">
        <v>0</v>
      </c>
      <c r="I36" s="88">
        <v>0</v>
      </c>
      <c r="J36" s="88">
        <v>0</v>
      </c>
      <c r="K36" s="88">
        <v>897.50136280918048</v>
      </c>
      <c r="L36" s="88">
        <v>20.564122754043236</v>
      </c>
      <c r="M36" s="88">
        <v>87.641224756683442</v>
      </c>
      <c r="N36" s="88">
        <v>4731.0205585288031</v>
      </c>
      <c r="O36" s="22"/>
    </row>
    <row r="37" spans="2:15" ht="10.5">
      <c r="B37" s="20"/>
      <c r="C37" s="719" t="s">
        <v>508</v>
      </c>
      <c r="D37" s="565"/>
      <c r="E37" s="88">
        <v>47466</v>
      </c>
      <c r="F37" s="88">
        <v>0</v>
      </c>
      <c r="G37" s="88">
        <v>0</v>
      </c>
      <c r="H37" s="88">
        <v>0</v>
      </c>
      <c r="I37" s="88">
        <v>0</v>
      </c>
      <c r="J37" s="88">
        <v>0</v>
      </c>
      <c r="K37" s="88">
        <v>663.0412984115062</v>
      </c>
      <c r="L37" s="88">
        <v>45.062400195901219</v>
      </c>
      <c r="M37" s="88">
        <v>192.04923015099658</v>
      </c>
      <c r="N37" s="88">
        <v>6769.0567110183274</v>
      </c>
      <c r="O37" s="22"/>
    </row>
    <row r="38" spans="2:15" ht="11.1" thickBot="1">
      <c r="B38" s="20"/>
      <c r="C38" s="257" t="s">
        <v>24</v>
      </c>
      <c r="D38" s="258"/>
      <c r="E38" s="259"/>
      <c r="F38" s="259"/>
      <c r="G38" s="259"/>
      <c r="H38" s="259"/>
      <c r="I38" s="259"/>
      <c r="J38" s="259"/>
      <c r="K38" s="259"/>
      <c r="L38" s="259"/>
      <c r="M38" s="259"/>
      <c r="N38" s="259"/>
      <c r="O38" s="22"/>
    </row>
    <row r="39" spans="2:15" ht="10.5" thickTop="1">
      <c r="B39" s="20"/>
      <c r="C39" s="719" t="s">
        <v>21</v>
      </c>
      <c r="D39" s="719"/>
      <c r="E39" s="88">
        <f t="shared" ref="E39:N39" si="2">SUM(E14,E17:E19)</f>
        <v>418197.5</v>
      </c>
      <c r="F39" s="88">
        <f t="shared" si="2"/>
        <v>1664.0204099766643</v>
      </c>
      <c r="G39" s="88">
        <f t="shared" si="2"/>
        <v>10290.445988432</v>
      </c>
      <c r="H39" s="88">
        <f t="shared" si="2"/>
        <v>728632.68</v>
      </c>
      <c r="I39" s="88">
        <f t="shared" si="2"/>
        <v>532550.84399999992</v>
      </c>
      <c r="J39" s="88">
        <f t="shared" si="2"/>
        <v>612819.50760000001</v>
      </c>
      <c r="K39" s="88">
        <f t="shared" si="2"/>
        <v>27928.352391983204</v>
      </c>
      <c r="L39" s="88">
        <f t="shared" si="2"/>
        <v>1132.287198304768</v>
      </c>
      <c r="M39" s="88">
        <f t="shared" si="2"/>
        <v>438.90014999999994</v>
      </c>
      <c r="N39" s="88">
        <f t="shared" si="2"/>
        <v>198349.20038062677</v>
      </c>
      <c r="O39" s="22"/>
    </row>
    <row r="40" spans="2:15">
      <c r="B40" s="20"/>
      <c r="C40" s="719" t="s">
        <v>22</v>
      </c>
      <c r="D40" s="719"/>
      <c r="E40" s="88">
        <f t="shared" ref="E40:N40" si="3">SUM(E34:E37,E20)</f>
        <v>2899295</v>
      </c>
      <c r="F40" s="88">
        <f t="shared" si="3"/>
        <v>1973.4116078754864</v>
      </c>
      <c r="G40" s="88">
        <f t="shared" si="3"/>
        <v>13192.098004296207</v>
      </c>
      <c r="H40" s="88">
        <f t="shared" si="3"/>
        <v>0</v>
      </c>
      <c r="I40" s="88">
        <f t="shared" si="3"/>
        <v>0</v>
      </c>
      <c r="J40" s="88">
        <f t="shared" si="3"/>
        <v>18907757</v>
      </c>
      <c r="K40" s="88">
        <f t="shared" si="3"/>
        <v>78700.222683525048</v>
      </c>
      <c r="L40" s="88">
        <f t="shared" si="3"/>
        <v>7626.3036834378981</v>
      </c>
      <c r="M40" s="88">
        <f t="shared" si="3"/>
        <v>34641.042362617722</v>
      </c>
      <c r="N40" s="88">
        <f t="shared" si="3"/>
        <v>761122.91790420935</v>
      </c>
      <c r="O40" s="22"/>
    </row>
    <row r="41" spans="2:15" ht="11.1" thickBot="1">
      <c r="B41" s="20"/>
      <c r="C41" s="257" t="s">
        <v>509</v>
      </c>
      <c r="D41" s="258"/>
      <c r="E41" s="259">
        <f t="shared" ref="E41:N41" si="4">E40+E39</f>
        <v>3317492.5</v>
      </c>
      <c r="F41" s="259">
        <f t="shared" si="4"/>
        <v>3637.4320178521507</v>
      </c>
      <c r="G41" s="259">
        <f t="shared" si="4"/>
        <v>23482.543992728206</v>
      </c>
      <c r="H41" s="259">
        <f t="shared" si="4"/>
        <v>728632.68</v>
      </c>
      <c r="I41" s="259">
        <f t="shared" si="4"/>
        <v>532550.84399999992</v>
      </c>
      <c r="J41" s="259">
        <f t="shared" si="4"/>
        <v>19520576.507599998</v>
      </c>
      <c r="K41" s="259">
        <f t="shared" si="4"/>
        <v>106628.57507550826</v>
      </c>
      <c r="L41" s="259">
        <f t="shared" si="4"/>
        <v>8758.5908817426662</v>
      </c>
      <c r="M41" s="259">
        <f t="shared" si="4"/>
        <v>35079.942512617723</v>
      </c>
      <c r="N41" s="259">
        <f t="shared" si="4"/>
        <v>959472.11828483618</v>
      </c>
      <c r="O41" s="22"/>
    </row>
    <row r="42" spans="2:15" ht="11.1" thickTop="1">
      <c r="B42" s="20"/>
      <c r="E42" s="95"/>
      <c r="F42" s="96"/>
      <c r="G42" s="96"/>
      <c r="H42" s="96"/>
      <c r="I42" s="96"/>
      <c r="J42" s="96"/>
      <c r="K42" s="96"/>
      <c r="L42" s="96"/>
      <c r="M42" s="96"/>
      <c r="N42" s="96"/>
      <c r="O42" s="22"/>
    </row>
    <row r="43" spans="2:15" ht="10.5">
      <c r="B43" s="20"/>
      <c r="C43" s="694" t="s">
        <v>477</v>
      </c>
      <c r="E43" s="95"/>
      <c r="F43" s="96"/>
      <c r="G43" s="96"/>
      <c r="H43" s="96"/>
      <c r="I43" s="96"/>
      <c r="J43" s="96"/>
      <c r="K43" s="96"/>
      <c r="L43" s="96"/>
      <c r="M43" s="96"/>
      <c r="N43" s="96"/>
      <c r="O43" s="22"/>
    </row>
    <row r="44" spans="2:15" ht="10.5">
      <c r="B44" s="20"/>
      <c r="C44" s="694" t="s">
        <v>510</v>
      </c>
      <c r="E44" s="95"/>
      <c r="F44" s="96"/>
      <c r="G44" s="96"/>
      <c r="H44" s="96"/>
      <c r="I44" s="96"/>
      <c r="J44" s="96"/>
      <c r="K44" s="96"/>
      <c r="L44" s="96"/>
      <c r="M44" s="96"/>
      <c r="N44" s="96"/>
      <c r="O44" s="22"/>
    </row>
    <row r="45" spans="2:15" ht="10.5">
      <c r="B45" s="20"/>
      <c r="C45" s="694" t="s">
        <v>511</v>
      </c>
      <c r="E45" s="95"/>
      <c r="F45" s="96"/>
      <c r="G45" s="96"/>
      <c r="H45" s="96"/>
      <c r="I45" s="96"/>
      <c r="J45" s="96"/>
      <c r="K45" s="96"/>
      <c r="L45" s="96"/>
      <c r="M45" s="96"/>
      <c r="N45" s="96"/>
      <c r="O45" s="22"/>
    </row>
    <row r="46" spans="2:15" ht="10.5">
      <c r="B46" s="20"/>
      <c r="C46" s="695" t="s">
        <v>512</v>
      </c>
      <c r="E46" s="95"/>
      <c r="F46" s="96"/>
      <c r="G46" s="96"/>
      <c r="H46" s="96"/>
      <c r="I46" s="96"/>
      <c r="J46" s="96"/>
      <c r="K46" s="96"/>
      <c r="L46" s="96"/>
      <c r="M46" s="96"/>
      <c r="N46" s="96"/>
      <c r="O46" s="22"/>
    </row>
    <row r="47" spans="2:15" ht="10.5">
      <c r="B47" s="20"/>
      <c r="C47" s="694" t="s">
        <v>513</v>
      </c>
      <c r="E47" s="95"/>
      <c r="F47" s="96"/>
      <c r="G47" s="96"/>
      <c r="H47" s="96"/>
      <c r="I47" s="96"/>
      <c r="J47" s="96"/>
      <c r="K47" s="96"/>
      <c r="L47" s="96"/>
      <c r="M47" s="96"/>
      <c r="N47" s="96"/>
      <c r="O47" s="22"/>
    </row>
    <row r="48" spans="2:15" ht="23.25" customHeight="1">
      <c r="B48" s="20"/>
      <c r="C48" s="800" t="s">
        <v>514</v>
      </c>
      <c r="D48" s="800"/>
      <c r="E48" s="800"/>
      <c r="F48" s="800"/>
      <c r="G48" s="800"/>
      <c r="H48" s="800"/>
      <c r="I48" s="800"/>
      <c r="J48" s="800"/>
      <c r="K48" s="800"/>
      <c r="L48" s="800"/>
      <c r="M48" s="800"/>
      <c r="N48" s="800"/>
      <c r="O48" s="22"/>
    </row>
    <row r="49" spans="1:16" ht="10.5">
      <c r="B49" s="20"/>
      <c r="E49" s="95"/>
      <c r="F49" s="96"/>
      <c r="G49" s="96"/>
      <c r="H49" s="96"/>
      <c r="I49" s="96"/>
      <c r="J49" s="96"/>
      <c r="K49" s="96"/>
      <c r="L49" s="96"/>
      <c r="M49" s="96"/>
      <c r="N49" s="96"/>
      <c r="O49" s="22"/>
    </row>
    <row r="50" spans="1:16" s="55" customFormat="1" ht="15" customHeight="1">
      <c r="A50" s="5"/>
      <c r="B50" s="51"/>
      <c r="C50" s="49" t="s">
        <v>515</v>
      </c>
      <c r="D50" s="49"/>
      <c r="E50" s="52"/>
      <c r="F50" s="52"/>
      <c r="G50" s="53"/>
      <c r="H50" s="53"/>
      <c r="I50" s="53"/>
      <c r="J50" s="53"/>
      <c r="K50" s="53"/>
      <c r="L50" s="493"/>
      <c r="M50" s="493"/>
      <c r="N50" s="493"/>
      <c r="O50" s="653"/>
      <c r="P50" s="5"/>
    </row>
    <row r="51" spans="1:16" ht="10.5">
      <c r="B51" s="20"/>
      <c r="C51" s="19"/>
      <c r="D51" s="19"/>
      <c r="E51" s="19"/>
      <c r="F51" s="19"/>
      <c r="G51" s="19"/>
      <c r="H51" s="19"/>
      <c r="I51" s="19"/>
      <c r="J51" s="21"/>
      <c r="K51" s="21"/>
      <c r="L51" s="21"/>
      <c r="M51" s="21"/>
      <c r="N51" s="96"/>
      <c r="O51" s="22"/>
    </row>
    <row r="52" spans="1:16" ht="10.5">
      <c r="B52" s="16"/>
      <c r="C52" s="148" t="s">
        <v>516</v>
      </c>
      <c r="D52" s="7"/>
      <c r="E52" s="7"/>
      <c r="F52" s="7"/>
      <c r="G52" s="7"/>
      <c r="H52" s="7"/>
      <c r="I52" s="7"/>
      <c r="J52" s="7"/>
      <c r="K52" s="7"/>
      <c r="L52" s="7"/>
      <c r="N52" s="96"/>
      <c r="O52" s="22"/>
    </row>
    <row r="53" spans="1:16" ht="10.5">
      <c r="B53" s="20"/>
      <c r="C53" s="635"/>
      <c r="D53" s="636"/>
      <c r="E53" s="637"/>
      <c r="F53" s="801" t="s">
        <v>310</v>
      </c>
      <c r="G53" s="801"/>
      <c r="H53" s="638"/>
      <c r="I53" s="802" t="s">
        <v>517</v>
      </c>
      <c r="J53" s="802"/>
      <c r="K53" s="638"/>
      <c r="L53" s="638"/>
      <c r="M53" s="21"/>
      <c r="N53" s="96"/>
      <c r="O53" s="22"/>
    </row>
    <row r="54" spans="1:16" ht="11.25" customHeight="1">
      <c r="B54" s="20"/>
      <c r="C54" s="799" t="s">
        <v>18</v>
      </c>
      <c r="D54" s="799"/>
      <c r="E54" s="639"/>
      <c r="F54" s="640" t="s">
        <v>46</v>
      </c>
      <c r="G54" s="640" t="s">
        <v>47</v>
      </c>
      <c r="H54" s="639"/>
      <c r="I54" s="640" t="s">
        <v>46</v>
      </c>
      <c r="J54" s="640" t="s">
        <v>47</v>
      </c>
      <c r="K54" s="639"/>
      <c r="L54" s="639"/>
      <c r="M54" s="21"/>
      <c r="N54" s="96"/>
      <c r="O54" s="22"/>
    </row>
    <row r="55" spans="1:16" ht="10.5">
      <c r="B55" s="20"/>
      <c r="C55" s="641" t="s">
        <v>21</v>
      </c>
      <c r="D55" s="581"/>
      <c r="E55" s="642"/>
      <c r="F55" s="643"/>
      <c r="G55" s="643"/>
      <c r="H55" s="644"/>
      <c r="I55" s="643"/>
      <c r="J55" s="643"/>
      <c r="K55" s="642"/>
      <c r="L55" s="642"/>
      <c r="M55" s="21"/>
      <c r="N55" s="96"/>
      <c r="O55" s="22"/>
    </row>
    <row r="56" spans="1:16" s="4" customFormat="1" ht="10.5">
      <c r="A56" s="5"/>
      <c r="B56" s="20"/>
      <c r="C56" s="622" t="s">
        <v>308</v>
      </c>
      <c r="D56" s="5"/>
      <c r="E56" s="18"/>
      <c r="F56" s="645">
        <v>1</v>
      </c>
      <c r="G56" s="645">
        <v>1</v>
      </c>
      <c r="H56" s="646"/>
      <c r="I56" s="645">
        <v>0.93</v>
      </c>
      <c r="J56" s="645">
        <v>0.92</v>
      </c>
      <c r="K56" s="5"/>
      <c r="L56" s="5"/>
      <c r="M56" s="5"/>
      <c r="N56" s="96"/>
      <c r="O56" s="22"/>
    </row>
    <row r="57" spans="1:16" ht="10.5">
      <c r="B57" s="20"/>
      <c r="C57" s="647" t="s">
        <v>518</v>
      </c>
      <c r="D57" s="582"/>
      <c r="E57" s="648"/>
      <c r="F57" s="645">
        <v>1</v>
      </c>
      <c r="G57" s="645">
        <v>1</v>
      </c>
      <c r="H57" s="646"/>
      <c r="I57" s="645">
        <v>1</v>
      </c>
      <c r="J57" s="645">
        <v>1</v>
      </c>
      <c r="K57" s="648"/>
      <c r="L57" s="648"/>
      <c r="M57" s="21"/>
      <c r="N57" s="96"/>
      <c r="O57" s="22"/>
    </row>
    <row r="58" spans="1:16" ht="11.1" thickBot="1">
      <c r="B58" s="20"/>
      <c r="C58" s="649" t="s">
        <v>69</v>
      </c>
      <c r="D58" s="584"/>
      <c r="E58" s="650"/>
      <c r="F58" s="657">
        <f>AVERAGE(F56:F57)</f>
        <v>1</v>
      </c>
      <c r="G58" s="657">
        <f t="shared" ref="G58:J58" si="5">AVERAGE(G56:G57)</f>
        <v>1</v>
      </c>
      <c r="H58" s="657"/>
      <c r="I58" s="657">
        <f t="shared" si="5"/>
        <v>0.96500000000000008</v>
      </c>
      <c r="J58" s="657">
        <f t="shared" si="5"/>
        <v>0.96</v>
      </c>
      <c r="K58" s="650"/>
      <c r="L58" s="650"/>
      <c r="M58" s="21"/>
      <c r="N58" s="96"/>
      <c r="O58" s="22"/>
    </row>
    <row r="59" spans="1:16" ht="11.1" thickTop="1">
      <c r="B59" s="20"/>
      <c r="C59" s="651"/>
      <c r="D59" s="582"/>
      <c r="E59" s="652"/>
      <c r="F59" s="652"/>
      <c r="G59" s="652"/>
      <c r="H59" s="652"/>
      <c r="I59" s="652"/>
      <c r="J59" s="652"/>
      <c r="K59" s="652"/>
      <c r="L59" s="652"/>
      <c r="M59" s="21"/>
      <c r="N59" s="96"/>
      <c r="O59" s="22"/>
    </row>
    <row r="60" spans="1:16" ht="10.5">
      <c r="B60" s="20"/>
      <c r="C60" s="635"/>
      <c r="D60" s="636"/>
      <c r="E60" s="637"/>
      <c r="F60" s="803" t="s">
        <v>519</v>
      </c>
      <c r="G60" s="803"/>
      <c r="H60" s="726"/>
      <c r="I60" s="654"/>
      <c r="J60" s="654"/>
      <c r="K60" s="654"/>
      <c r="L60" s="654"/>
      <c r="M60" s="21"/>
      <c r="N60" s="96"/>
      <c r="O60" s="22"/>
    </row>
    <row r="61" spans="1:16" ht="11.25" customHeight="1">
      <c r="B61" s="20"/>
      <c r="C61" s="799" t="s">
        <v>18</v>
      </c>
      <c r="D61" s="799"/>
      <c r="E61" s="639"/>
      <c r="F61" s="640" t="s">
        <v>46</v>
      </c>
      <c r="G61" s="640" t="s">
        <v>47</v>
      </c>
      <c r="H61" s="640"/>
      <c r="I61" s="640"/>
      <c r="J61" s="640"/>
      <c r="K61" s="639"/>
      <c r="L61" s="639"/>
      <c r="M61" s="21"/>
      <c r="N61" s="96"/>
      <c r="O61" s="22"/>
    </row>
    <row r="62" spans="1:16" ht="10.5">
      <c r="B62" s="20"/>
      <c r="C62" s="641" t="s">
        <v>22</v>
      </c>
      <c r="D62" s="581"/>
      <c r="E62" s="642"/>
      <c r="F62" s="643"/>
      <c r="G62" s="643"/>
      <c r="H62" s="643"/>
      <c r="I62" s="655"/>
      <c r="J62" s="655"/>
      <c r="K62" s="648"/>
      <c r="L62" s="656"/>
      <c r="M62" s="21"/>
      <c r="N62" s="96"/>
      <c r="O62" s="22"/>
    </row>
    <row r="63" spans="1:16" ht="10.5">
      <c r="B63" s="20"/>
      <c r="C63" s="647" t="s">
        <v>520</v>
      </c>
      <c r="D63" s="582"/>
      <c r="E63" s="648"/>
      <c r="F63" s="645">
        <v>0.12620781359110422</v>
      </c>
      <c r="G63" s="645">
        <v>0.75158748052038149</v>
      </c>
      <c r="H63" s="645"/>
      <c r="I63" s="645"/>
      <c r="J63" s="645"/>
      <c r="K63" s="648"/>
      <c r="L63" s="646"/>
      <c r="M63" s="21"/>
      <c r="N63" s="96"/>
      <c r="O63" s="22"/>
    </row>
    <row r="64" spans="1:16" ht="10.5">
      <c r="B64" s="20"/>
      <c r="C64" s="647" t="s">
        <v>521</v>
      </c>
      <c r="D64" s="582"/>
      <c r="E64" s="648"/>
      <c r="F64" s="645">
        <v>2.3129200105324616E-2</v>
      </c>
      <c r="G64" s="645">
        <v>0.61087773581956473</v>
      </c>
      <c r="H64" s="645"/>
      <c r="I64" s="645"/>
      <c r="J64" s="645"/>
      <c r="K64" s="648"/>
      <c r="L64" s="646"/>
      <c r="M64" s="21"/>
      <c r="N64" s="96"/>
      <c r="O64" s="22"/>
    </row>
    <row r="65" spans="1:15" ht="10.5">
      <c r="B65" s="20"/>
      <c r="C65" s="647" t="s">
        <v>522</v>
      </c>
      <c r="D65" s="582"/>
      <c r="E65" s="648"/>
      <c r="F65" s="645">
        <v>0</v>
      </c>
      <c r="G65" s="645">
        <v>1</v>
      </c>
      <c r="H65" s="645"/>
      <c r="I65" s="645"/>
      <c r="J65" s="645"/>
      <c r="K65" s="648"/>
      <c r="L65" s="646"/>
      <c r="M65" s="21"/>
      <c r="N65" s="96"/>
      <c r="O65" s="22"/>
    </row>
    <row r="66" spans="1:15" ht="10.5">
      <c r="B66" s="20"/>
      <c r="C66" s="647" t="s">
        <v>308</v>
      </c>
      <c r="D66" s="582"/>
      <c r="E66" s="648"/>
      <c r="F66" s="645">
        <v>3.4689284454222466E-2</v>
      </c>
      <c r="G66" s="645">
        <v>0.54957056331280496</v>
      </c>
      <c r="H66" s="645"/>
      <c r="I66" s="645"/>
      <c r="J66" s="645"/>
      <c r="K66" s="648"/>
      <c r="L66" s="646"/>
      <c r="M66" s="21"/>
      <c r="N66" s="96"/>
      <c r="O66" s="22"/>
    </row>
    <row r="67" spans="1:15" s="4" customFormat="1" ht="10.5">
      <c r="A67" s="5"/>
      <c r="B67" s="20"/>
      <c r="C67" s="622" t="s">
        <v>518</v>
      </c>
      <c r="D67" s="5"/>
      <c r="E67" s="18"/>
      <c r="F67" s="645">
        <v>0</v>
      </c>
      <c r="G67" s="645">
        <v>0.5607028971992376</v>
      </c>
      <c r="H67" s="645"/>
      <c r="I67" s="645"/>
      <c r="J67" s="645"/>
      <c r="K67" s="5"/>
      <c r="L67" s="646"/>
      <c r="M67" s="5"/>
      <c r="N67" s="96"/>
      <c r="O67" s="22"/>
    </row>
    <row r="68" spans="1:15" ht="10.5">
      <c r="B68" s="20"/>
      <c r="C68" s="647" t="s">
        <v>523</v>
      </c>
      <c r="D68" s="582"/>
      <c r="E68" s="648"/>
      <c r="F68" s="645">
        <v>0</v>
      </c>
      <c r="G68" s="645">
        <v>0.74549051778217434</v>
      </c>
      <c r="H68" s="645"/>
      <c r="I68" s="645"/>
      <c r="J68" s="645"/>
      <c r="K68" s="648"/>
      <c r="L68" s="646"/>
      <c r="M68" s="21"/>
      <c r="N68" s="96"/>
      <c r="O68" s="22"/>
    </row>
    <row r="69" spans="1:15" ht="11.1" thickBot="1">
      <c r="B69" s="20"/>
      <c r="C69" s="649" t="s">
        <v>69</v>
      </c>
      <c r="D69" s="584"/>
      <c r="E69" s="650"/>
      <c r="F69" s="657">
        <f>AVERAGE(F63:F68)</f>
        <v>3.0671049691775216E-2</v>
      </c>
      <c r="G69" s="657">
        <f>AVERAGE(G63:G68)</f>
        <v>0.70303819910569387</v>
      </c>
      <c r="H69" s="650"/>
      <c r="I69" s="652"/>
      <c r="J69" s="652"/>
      <c r="K69" s="652"/>
      <c r="L69" s="652"/>
      <c r="M69" s="21"/>
      <c r="N69" s="96"/>
      <c r="O69" s="22"/>
    </row>
    <row r="70" spans="1:15" ht="11.1" thickTop="1">
      <c r="B70" s="20"/>
      <c r="E70" s="95"/>
      <c r="F70" s="96"/>
      <c r="G70" s="96"/>
      <c r="H70" s="96"/>
      <c r="I70" s="96"/>
      <c r="J70" s="96"/>
      <c r="K70" s="96"/>
      <c r="L70" s="96"/>
      <c r="M70" s="96"/>
      <c r="N70" s="96"/>
      <c r="O70" s="22"/>
    </row>
    <row r="71" spans="1:15" ht="10.5">
      <c r="B71" s="20"/>
      <c r="E71" s="95"/>
      <c r="F71" s="96"/>
      <c r="G71" s="96"/>
      <c r="H71" s="96"/>
      <c r="I71" s="96"/>
      <c r="J71" s="96"/>
      <c r="K71" s="96"/>
      <c r="L71" s="96"/>
      <c r="M71" s="96"/>
      <c r="N71" s="96"/>
      <c r="O71" s="22"/>
    </row>
    <row r="72" spans="1:15" ht="10.5">
      <c r="B72" s="20"/>
      <c r="E72" s="95"/>
      <c r="F72" s="96"/>
      <c r="G72" s="96"/>
      <c r="H72" s="96"/>
      <c r="I72" s="96"/>
      <c r="J72" s="96"/>
      <c r="K72" s="96"/>
      <c r="L72" s="96"/>
      <c r="M72" s="96"/>
      <c r="N72" s="96"/>
      <c r="O72" s="22"/>
    </row>
    <row r="73" spans="1:15" ht="10.5">
      <c r="B73" s="20"/>
      <c r="E73" s="95"/>
      <c r="F73" s="96"/>
      <c r="G73" s="96"/>
      <c r="H73" s="96"/>
      <c r="I73" s="96"/>
      <c r="J73" s="96"/>
      <c r="K73" s="96"/>
      <c r="L73" s="96"/>
      <c r="M73" s="96"/>
      <c r="N73" s="96"/>
      <c r="O73" s="22"/>
    </row>
    <row r="74" spans="1:15">
      <c r="B74" s="13"/>
      <c r="O74" s="14"/>
    </row>
    <row r="75" spans="1:15">
      <c r="B75" s="13"/>
      <c r="O75" s="14"/>
    </row>
    <row r="76" spans="1:15">
      <c r="B76" s="13"/>
      <c r="O76" s="14"/>
    </row>
    <row r="77" spans="1:15">
      <c r="B77" s="13"/>
      <c r="O77" s="14"/>
    </row>
    <row r="78" spans="1:15">
      <c r="B78" s="13"/>
      <c r="O78" s="14"/>
    </row>
    <row r="79" spans="1:15">
      <c r="B79" s="13"/>
      <c r="O79" s="14"/>
    </row>
    <row r="80" spans="1:15">
      <c r="B80" s="13"/>
      <c r="O80" s="14"/>
    </row>
    <row r="81" spans="2:15">
      <c r="B81" s="23"/>
      <c r="C81" s="24"/>
      <c r="D81" s="24"/>
      <c r="E81" s="24"/>
      <c r="F81" s="24"/>
      <c r="G81" s="24"/>
      <c r="H81" s="24"/>
      <c r="I81" s="24"/>
      <c r="J81" s="24"/>
      <c r="K81" s="24"/>
      <c r="L81" s="24"/>
      <c r="M81" s="24"/>
      <c r="N81" s="24"/>
      <c r="O81" s="26"/>
    </row>
    <row r="82" spans="2:15"/>
  </sheetData>
  <mergeCells count="6">
    <mergeCell ref="C61:D61"/>
    <mergeCell ref="C48:N48"/>
    <mergeCell ref="F53:G53"/>
    <mergeCell ref="I53:J53"/>
    <mergeCell ref="C54:D54"/>
    <mergeCell ref="F60:G60"/>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31C8A-7D1D-42E4-95A5-BCB03ABF4C11}">
  <sheetPr codeName="Sheet6">
    <tabColor rgb="FF0064A9"/>
    <pageSetUpPr autoPageBreaks="0" fitToPage="1"/>
  </sheetPr>
  <dimension ref="A1:P499"/>
  <sheetViews>
    <sheetView showGridLines="0" zoomScale="115" zoomScaleNormal="115" workbookViewId="0"/>
  </sheetViews>
  <sheetFormatPr defaultColWidth="0" defaultRowHeight="11.25" customHeight="1" zeroHeight="1"/>
  <cols>
    <col min="1" max="1" width="2.140625" style="4" customWidth="1"/>
    <col min="2" max="2" width="8.85546875" style="5" customWidth="1"/>
    <col min="3" max="3" width="24.140625" style="5" customWidth="1"/>
    <col min="4" max="4" width="23.28515625" style="5" customWidth="1"/>
    <col min="5" max="6" width="21.140625" style="5" customWidth="1"/>
    <col min="7" max="7" width="13.28515625" style="5" customWidth="1"/>
    <col min="8" max="8" width="24.7109375" style="5" customWidth="1"/>
    <col min="9" max="9" width="7.42578125" style="5" customWidth="1"/>
    <col min="10" max="10" width="2.140625" style="4" customWidth="1"/>
    <col min="11" max="13" width="9.140625" style="4" hidden="1" customWidth="1"/>
    <col min="14" max="15" width="9.85546875" style="4" hidden="1" customWidth="1"/>
    <col min="16" max="16384" width="9.140625" style="4" hidden="1"/>
  </cols>
  <sheetData>
    <row r="1" spans="1:11" ht="9.9499999999999993"/>
    <row r="2" spans="1:11" s="2" customFormat="1" ht="14.1">
      <c r="A2" s="4"/>
      <c r="B2" s="35"/>
      <c r="C2" s="36"/>
      <c r="D2" s="36"/>
      <c r="E2" s="36"/>
      <c r="F2" s="36"/>
      <c r="G2" s="36"/>
      <c r="H2" s="36"/>
      <c r="I2" s="37"/>
    </row>
    <row r="3" spans="1:11" s="1" customFormat="1" ht="11.45">
      <c r="A3" s="4"/>
      <c r="B3" s="27"/>
      <c r="C3" s="330"/>
      <c r="D3" s="330"/>
      <c r="I3" s="29"/>
    </row>
    <row r="4" spans="1:11" s="2" customFormat="1" ht="30.75" customHeight="1" thickBot="1">
      <c r="A4" s="1"/>
      <c r="B4" s="30"/>
      <c r="D4" s="38" t="s">
        <v>6</v>
      </c>
      <c r="F4" s="33"/>
      <c r="G4" s="33"/>
      <c r="H4" s="33"/>
      <c r="I4" s="34"/>
      <c r="J4"/>
      <c r="K4"/>
    </row>
    <row r="5" spans="1:11" s="3" customFormat="1" ht="28.5" customHeight="1" thickBot="1">
      <c r="A5" s="1"/>
      <c r="B5" s="40"/>
      <c r="C5" s="41"/>
      <c r="D5" s="42" t="s">
        <v>446</v>
      </c>
      <c r="E5" s="44"/>
      <c r="F5" s="44"/>
      <c r="G5" s="44"/>
      <c r="H5" s="45"/>
      <c r="I5" s="46"/>
    </row>
    <row r="6" spans="1:11" ht="11.45">
      <c r="A6" s="1"/>
      <c r="B6" s="16"/>
      <c r="C6" s="7"/>
      <c r="D6" s="7"/>
      <c r="F6" s="17"/>
      <c r="G6" s="17"/>
      <c r="I6" s="14"/>
    </row>
    <row r="7" spans="1:11" ht="11.45">
      <c r="A7" s="1"/>
      <c r="B7" s="16"/>
      <c r="C7" s="7"/>
      <c r="D7" s="7"/>
      <c r="F7" s="17"/>
      <c r="G7" s="17"/>
      <c r="I7" s="14"/>
    </row>
    <row r="8" spans="1:11" ht="9.9499999999999993">
      <c r="B8" s="16"/>
      <c r="C8" s="7"/>
      <c r="D8" s="7"/>
      <c r="E8" s="7"/>
      <c r="F8" s="8"/>
      <c r="G8" s="17"/>
      <c r="I8" s="14"/>
    </row>
    <row r="9" spans="1:11" s="55" customFormat="1" ht="18.75" customHeight="1">
      <c r="A9" s="50"/>
      <c r="B9" s="51"/>
      <c r="C9" s="49" t="s">
        <v>524</v>
      </c>
      <c r="D9" s="49"/>
      <c r="E9" s="52"/>
      <c r="F9" s="52"/>
      <c r="G9" s="53"/>
      <c r="H9" s="53"/>
      <c r="I9" s="54"/>
    </row>
    <row r="10" spans="1:11" s="5" customFormat="1" ht="9.9499999999999993">
      <c r="A10" s="4"/>
      <c r="B10" s="20"/>
      <c r="C10" s="111"/>
      <c r="D10" s="111"/>
      <c r="E10" s="717"/>
      <c r="F10" s="717"/>
      <c r="G10" s="21"/>
      <c r="H10" s="21"/>
      <c r="I10" s="22"/>
    </row>
    <row r="11" spans="1:11" s="5" customFormat="1" ht="10.5">
      <c r="A11" s="4"/>
      <c r="B11" s="20"/>
      <c r="C11" s="53"/>
      <c r="D11" s="53"/>
      <c r="E11" s="333"/>
      <c r="F11" s="334"/>
      <c r="I11" s="22"/>
    </row>
    <row r="12" spans="1:11" s="5" customFormat="1" ht="10.5">
      <c r="A12" s="4"/>
      <c r="B12" s="20"/>
      <c r="C12" s="85"/>
      <c r="D12" s="85"/>
      <c r="I12" s="22"/>
    </row>
    <row r="13" spans="1:11" s="5" customFormat="1" ht="10.5">
      <c r="A13" s="4"/>
      <c r="B13" s="20"/>
      <c r="E13" s="89" t="s">
        <v>46</v>
      </c>
      <c r="F13" s="89" t="s">
        <v>47</v>
      </c>
      <c r="G13" s="89" t="s">
        <v>525</v>
      </c>
      <c r="I13" s="22"/>
    </row>
    <row r="14" spans="1:11" s="5" customFormat="1" ht="10.5">
      <c r="A14" s="4"/>
      <c r="B14" s="20"/>
      <c r="C14" s="468" t="s">
        <v>473</v>
      </c>
      <c r="D14" s="468"/>
      <c r="E14" s="529" t="s">
        <v>450</v>
      </c>
      <c r="F14" s="529" t="s">
        <v>450</v>
      </c>
      <c r="G14" s="529" t="s">
        <v>526</v>
      </c>
      <c r="I14" s="22"/>
    </row>
    <row r="15" spans="1:11" s="97" customFormat="1" ht="10.5">
      <c r="A15" s="338"/>
      <c r="B15" s="20"/>
      <c r="C15" s="530" t="s">
        <v>451</v>
      </c>
      <c r="D15" s="530"/>
      <c r="E15" s="531">
        <f>SUM(E16:E17)</f>
        <v>8056.1341678578701</v>
      </c>
      <c r="F15" s="531">
        <f>SUM(F16:F17)</f>
        <v>3660.7762882281504</v>
      </c>
      <c r="G15" s="630">
        <f t="shared" ref="G15:G23" si="0">(E15-F15)/E15*-1</f>
        <v>-0.54559144473613541</v>
      </c>
      <c r="I15" s="22"/>
    </row>
    <row r="16" spans="1:11" s="5" customFormat="1" ht="9.9499999999999993">
      <c r="A16" s="4"/>
      <c r="B16" s="20"/>
      <c r="C16" s="349" t="s">
        <v>21</v>
      </c>
      <c r="D16" s="719"/>
      <c r="E16" s="88">
        <f>SUM(E35:E40)+SUM(E44:E49)+SUM(E66:E71)+E76</f>
        <v>3297.5220419751554</v>
      </c>
      <c r="F16" s="88">
        <f>SUM(F35:F40)+SUM(F44:F49)+SUM(F66:F71)+F76</f>
        <v>1615.4646803526641</v>
      </c>
      <c r="G16" s="631">
        <f t="shared" si="0"/>
        <v>-0.51009738228011048</v>
      </c>
      <c r="I16" s="22"/>
    </row>
    <row r="17" spans="1:9" s="5" customFormat="1" ht="9.9499999999999993">
      <c r="A17" s="4"/>
      <c r="B17" s="20"/>
      <c r="C17" s="349" t="s">
        <v>22</v>
      </c>
      <c r="D17" s="719"/>
      <c r="E17" s="348">
        <f>SUM(E50,E72,E41,E77)</f>
        <v>4758.6121258827152</v>
      </c>
      <c r="F17" s="348">
        <f>SUM(F50,F72,F41,F77)</f>
        <v>2045.3116078754865</v>
      </c>
      <c r="G17" s="631">
        <f t="shared" si="0"/>
        <v>-0.57018736686884641</v>
      </c>
      <c r="I17" s="22"/>
    </row>
    <row r="18" spans="1:9" s="97" customFormat="1" ht="10.5">
      <c r="A18" s="4"/>
      <c r="B18" s="20"/>
      <c r="C18" s="530" t="s">
        <v>455</v>
      </c>
      <c r="D18" s="530"/>
      <c r="E18" s="532">
        <f>SUM(E19:E20)</f>
        <v>42622.583762783033</v>
      </c>
      <c r="F18" s="532">
        <f>SUM(F19:F20)</f>
        <v>24755.680059509425</v>
      </c>
      <c r="G18" s="632">
        <f t="shared" si="0"/>
        <v>-0.4191886583580261</v>
      </c>
      <c r="I18" s="22"/>
    </row>
    <row r="19" spans="1:9" s="5" customFormat="1" ht="9.9499999999999993">
      <c r="A19" s="4"/>
      <c r="B19" s="20"/>
      <c r="C19" s="349" t="s">
        <v>21</v>
      </c>
      <c r="D19" s="719"/>
      <c r="E19" s="348">
        <f>SUM(E81:E86)</f>
        <v>12903.281538480001</v>
      </c>
      <c r="F19" s="348">
        <f>SUM(F81:F85)</f>
        <v>11508.845917521319</v>
      </c>
      <c r="G19" s="631">
        <f t="shared" si="0"/>
        <v>-0.10806829385224326</v>
      </c>
      <c r="H19" s="244"/>
      <c r="I19" s="22"/>
    </row>
    <row r="20" spans="1:9" s="5" customFormat="1" ht="9.9499999999999993">
      <c r="A20" s="4"/>
      <c r="B20" s="20"/>
      <c r="C20" s="349" t="s">
        <v>22</v>
      </c>
      <c r="D20" s="719"/>
      <c r="E20" s="348">
        <f>SUM(E87)</f>
        <v>29719.302224303032</v>
      </c>
      <c r="F20" s="348">
        <f>SUM(F87)</f>
        <v>13246.834141988107</v>
      </c>
      <c r="G20" s="631">
        <f t="shared" si="0"/>
        <v>-0.55426833234477912</v>
      </c>
      <c r="I20" s="22"/>
    </row>
    <row r="21" spans="1:9" s="97" customFormat="1" ht="10.5">
      <c r="A21" s="4"/>
      <c r="B21" s="20"/>
      <c r="C21" s="530" t="s">
        <v>457</v>
      </c>
      <c r="D21" s="530"/>
      <c r="E21" s="532">
        <f>SUM(E22:E23)</f>
        <v>217145.60006227551</v>
      </c>
      <c r="F21" s="532">
        <f>SUM(F22:F23)</f>
        <v>186589.7146524454</v>
      </c>
      <c r="G21" s="632">
        <f t="shared" si="0"/>
        <v>-0.140716115827661</v>
      </c>
      <c r="I21" s="22"/>
    </row>
    <row r="22" spans="1:9" s="5" customFormat="1" ht="9.9499999999999993">
      <c r="A22" s="4"/>
      <c r="B22" s="20"/>
      <c r="C22" s="349" t="s">
        <v>21</v>
      </c>
      <c r="D22" s="719"/>
      <c r="E22" s="348">
        <f>SUM(E113:E114,E118:E119,E124:E126,E135:E136,E140,E143,E146,E157:E161,E179:E180,E151:E152,E132)</f>
        <v>69936.649796731246</v>
      </c>
      <c r="F22" s="348">
        <f>SUM(F113:F114,F118:F119,F124:F126,F135:F136,F140,F143,F146,F157:F161,F179:F180,F151:F152,F132)</f>
        <v>60410.318607665802</v>
      </c>
      <c r="G22" s="631">
        <f t="shared" si="0"/>
        <v>-0.13621371936965007</v>
      </c>
      <c r="I22" s="22"/>
    </row>
    <row r="23" spans="1:9" s="5" customFormat="1" ht="9.9499999999999993">
      <c r="A23" s="4"/>
      <c r="B23" s="20"/>
      <c r="C23" s="533" t="s">
        <v>22</v>
      </c>
      <c r="D23" s="719"/>
      <c r="E23" s="348">
        <f>SUM(E128,E137:E138,E162,E181,E141,E144,E147,E153,E115,E116,E120,E121,E133)</f>
        <v>147208.95026554426</v>
      </c>
      <c r="F23" s="348">
        <f>SUM(F128,F137:F138,F162,F181,F141,F144,F147,F153,F115,F116,F120,F121,F133)</f>
        <v>126179.39604477958</v>
      </c>
      <c r="G23" s="631">
        <f t="shared" si="0"/>
        <v>-0.14285513335181263</v>
      </c>
      <c r="I23" s="22"/>
    </row>
    <row r="24" spans="1:9" s="5" customFormat="1" ht="10.5">
      <c r="A24" s="4"/>
      <c r="B24" s="20"/>
      <c r="C24" s="534" t="s">
        <v>527</v>
      </c>
      <c r="D24" s="719"/>
      <c r="E24" s="535">
        <v>1728</v>
      </c>
      <c r="F24" s="535">
        <v>1764.5358349207804</v>
      </c>
      <c r="G24" s="633"/>
      <c r="H24" s="535"/>
      <c r="I24" s="22"/>
    </row>
    <row r="25" spans="1:9" s="5" customFormat="1" ht="10.5">
      <c r="A25" s="4"/>
      <c r="B25" s="20"/>
      <c r="C25" s="97" t="s">
        <v>528</v>
      </c>
      <c r="D25" s="97"/>
      <c r="E25" s="476">
        <f>SUM(E16,E19,E22)-E24</f>
        <v>84409.453377186408</v>
      </c>
      <c r="F25" s="476">
        <f>SUM(F16,F19,F22)</f>
        <v>73534.629205539793</v>
      </c>
      <c r="G25" s="632">
        <f>(E25-F25)/E25*-1</f>
        <v>-0.12883419731498683</v>
      </c>
      <c r="I25" s="22"/>
    </row>
    <row r="26" spans="1:9" s="5" customFormat="1" ht="10.5">
      <c r="A26" s="4"/>
      <c r="B26" s="19"/>
      <c r="C26" s="97" t="s">
        <v>529</v>
      </c>
      <c r="D26" s="97"/>
      <c r="E26" s="476">
        <f>SUM(E23,E20,E17)</f>
        <v>181686.86461573001</v>
      </c>
      <c r="F26" s="476">
        <f>SUM(F23,F20,F17)</f>
        <v>141471.54179464318</v>
      </c>
      <c r="G26" s="632">
        <f>(E26-F26)/E26*-1</f>
        <v>-0.2213441401289121</v>
      </c>
      <c r="I26" s="21"/>
    </row>
    <row r="27" spans="1:9" s="5" customFormat="1" ht="11.1" thickBot="1">
      <c r="A27" s="4"/>
      <c r="B27" s="20"/>
      <c r="C27" s="257" t="s">
        <v>530</v>
      </c>
      <c r="D27" s="257"/>
      <c r="E27" s="477">
        <f>E26+E25-E24</f>
        <v>264368.31799291645</v>
      </c>
      <c r="F27" s="477">
        <f>F26+F25</f>
        <v>215006.17100018298</v>
      </c>
      <c r="G27" s="634">
        <f>(E27-F27)/E27*-1</f>
        <v>-0.18671733196886359</v>
      </c>
      <c r="I27" s="22"/>
    </row>
    <row r="28" spans="1:9" s="5" customFormat="1" ht="11.1" thickTop="1">
      <c r="A28" s="4"/>
      <c r="B28" s="20"/>
      <c r="C28" s="5" t="s">
        <v>531</v>
      </c>
      <c r="D28" s="97"/>
      <c r="E28" s="476"/>
      <c r="F28" s="476"/>
      <c r="I28" s="22"/>
    </row>
    <row r="29" spans="1:9" s="5" customFormat="1" ht="10.5">
      <c r="A29" s="4"/>
      <c r="B29" s="20"/>
      <c r="C29" s="97"/>
      <c r="D29" s="97"/>
      <c r="E29" s="476"/>
      <c r="F29" s="476"/>
      <c r="I29" s="22"/>
    </row>
    <row r="30" spans="1:9" s="5" customFormat="1" ht="10.5">
      <c r="A30" s="4"/>
      <c r="B30" s="20"/>
      <c r="C30" s="85"/>
      <c r="D30" s="85"/>
      <c r="E30" s="89" t="s">
        <v>46</v>
      </c>
      <c r="F30" s="89" t="s">
        <v>47</v>
      </c>
      <c r="I30" s="22"/>
    </row>
    <row r="31" spans="1:9" s="5" customFormat="1" ht="10.5">
      <c r="A31" s="4"/>
      <c r="B31" s="20"/>
      <c r="C31" s="5" t="s">
        <v>449</v>
      </c>
      <c r="E31" s="89" t="s">
        <v>450</v>
      </c>
      <c r="F31" s="89" t="s">
        <v>450</v>
      </c>
      <c r="I31" s="22"/>
    </row>
    <row r="32" spans="1:9" s="5" customFormat="1" ht="10.5">
      <c r="A32" s="4"/>
      <c r="B32" s="20"/>
      <c r="C32" s="74" t="s">
        <v>451</v>
      </c>
      <c r="D32" s="74"/>
      <c r="E32" s="536">
        <f>SUM(E33,E42,E64,)</f>
        <v>12740.746293740589</v>
      </c>
      <c r="F32" s="536">
        <f>SUM(F33,F41,F64,)</f>
        <v>669.69094396000003</v>
      </c>
      <c r="I32" s="22"/>
    </row>
    <row r="33" spans="1:9" s="97" customFormat="1" ht="10.5">
      <c r="A33" s="338"/>
      <c r="B33" s="339"/>
      <c r="C33" s="336" t="s">
        <v>452</v>
      </c>
      <c r="D33" s="336"/>
      <c r="E33" s="337">
        <f>SUM(E35:E41)</f>
        <v>2053.1443588500001</v>
      </c>
      <c r="F33" s="337">
        <f>SUM(F35:F41)</f>
        <v>665.34726280000007</v>
      </c>
      <c r="I33" s="340"/>
    </row>
    <row r="34" spans="1:9" s="5" customFormat="1" ht="10.5">
      <c r="A34" s="4"/>
      <c r="B34" s="20"/>
      <c r="C34" s="537" t="s">
        <v>21</v>
      </c>
      <c r="D34" s="538"/>
      <c r="E34" s="342">
        <f>SUM(E35:E40)</f>
        <v>2053.1443588500001</v>
      </c>
      <c r="F34" s="342">
        <f>SUM(F35:F39)</f>
        <v>665.34726280000007</v>
      </c>
      <c r="I34" s="22"/>
    </row>
    <row r="35" spans="1:9" s="5" customFormat="1" ht="10.5">
      <c r="A35" s="4"/>
      <c r="B35" s="20"/>
      <c r="C35" s="335" t="s">
        <v>532</v>
      </c>
      <c r="D35" s="719"/>
      <c r="E35" s="254">
        <v>14</v>
      </c>
      <c r="F35" s="254">
        <v>7</v>
      </c>
      <c r="G35" s="97"/>
      <c r="I35" s="22"/>
    </row>
    <row r="36" spans="1:9" s="5" customFormat="1" ht="9.9499999999999993">
      <c r="A36" s="4"/>
      <c r="B36" s="20"/>
      <c r="C36" s="335" t="s">
        <v>285</v>
      </c>
      <c r="D36" s="719"/>
      <c r="E36" s="254">
        <v>1123.7064745500002</v>
      </c>
      <c r="F36" s="254">
        <v>356.30045200000001</v>
      </c>
      <c r="G36" s="504"/>
      <c r="I36" s="22"/>
    </row>
    <row r="37" spans="1:9" s="5" customFormat="1" ht="9.9499999999999993">
      <c r="A37" s="4"/>
      <c r="B37" s="20"/>
      <c r="C37" s="335" t="s">
        <v>286</v>
      </c>
      <c r="D37" s="719"/>
      <c r="E37" s="254">
        <v>521.47324260000005</v>
      </c>
      <c r="F37" s="254">
        <v>187.18297079999999</v>
      </c>
      <c r="G37" s="504"/>
      <c r="I37" s="22"/>
    </row>
    <row r="38" spans="1:9" s="5" customFormat="1" ht="9.9499999999999993">
      <c r="A38" s="4"/>
      <c r="B38" s="20"/>
      <c r="C38" s="335" t="s">
        <v>381</v>
      </c>
      <c r="D38" s="719"/>
      <c r="E38" s="254">
        <v>296.54033709999999</v>
      </c>
      <c r="F38" s="254">
        <v>87.119760000000028</v>
      </c>
      <c r="G38" s="504"/>
      <c r="I38" s="22"/>
    </row>
    <row r="39" spans="1:9" s="5" customFormat="1" ht="9.9499999999999993">
      <c r="A39" s="4"/>
      <c r="B39" s="20"/>
      <c r="C39" s="335" t="s">
        <v>377</v>
      </c>
      <c r="D39" s="719"/>
      <c r="E39" s="254">
        <v>71.324149999999989</v>
      </c>
      <c r="F39" s="254">
        <v>27.744080000000004</v>
      </c>
      <c r="G39" s="504"/>
      <c r="I39" s="22"/>
    </row>
    <row r="40" spans="1:9" s="5" customFormat="1" ht="9.9499999999999993">
      <c r="A40" s="4"/>
      <c r="B40" s="20"/>
      <c r="C40" s="335" t="s">
        <v>533</v>
      </c>
      <c r="D40" s="719"/>
      <c r="E40" s="254">
        <v>26.100154600000003</v>
      </c>
      <c r="F40" s="475" t="s">
        <v>534</v>
      </c>
      <c r="G40" s="504"/>
      <c r="I40" s="22"/>
    </row>
    <row r="41" spans="1:9" s="5" customFormat="1" ht="10.5">
      <c r="A41" s="4"/>
      <c r="B41" s="20"/>
      <c r="C41" s="539" t="s">
        <v>22</v>
      </c>
      <c r="D41" s="719"/>
      <c r="E41" s="260" t="s">
        <v>94</v>
      </c>
      <c r="F41" s="260" t="s">
        <v>94</v>
      </c>
      <c r="I41" s="22"/>
    </row>
    <row r="42" spans="1:9" s="97" customFormat="1" ht="10.5">
      <c r="A42" s="338"/>
      <c r="B42" s="339"/>
      <c r="C42" s="336" t="s">
        <v>535</v>
      </c>
      <c r="D42" s="336"/>
      <c r="E42" s="337">
        <f>SUM(E44:E61)</f>
        <v>10638.655178642588</v>
      </c>
      <c r="F42" s="337">
        <f>SUM(F44:F61)</f>
        <v>4892.5969521436364</v>
      </c>
      <c r="G42" s="5"/>
      <c r="I42" s="340"/>
    </row>
    <row r="43" spans="1:9" s="5" customFormat="1" ht="10.5">
      <c r="A43" s="4"/>
      <c r="B43" s="20"/>
      <c r="C43" s="537" t="s">
        <v>21</v>
      </c>
      <c r="D43" s="538"/>
      <c r="E43" s="342">
        <f>SUM(E44:E49)</f>
        <v>1195.4309268771553</v>
      </c>
      <c r="F43" s="342">
        <f>SUM(F44:F48)</f>
        <v>945.77373639266409</v>
      </c>
      <c r="I43" s="22"/>
    </row>
    <row r="44" spans="1:9" s="5" customFormat="1" ht="9.9499999999999993">
      <c r="A44" s="4"/>
      <c r="B44" s="20"/>
      <c r="C44" s="335" t="s">
        <v>532</v>
      </c>
      <c r="D44" s="719"/>
      <c r="E44" s="254">
        <v>0</v>
      </c>
      <c r="F44" s="254">
        <v>0</v>
      </c>
      <c r="I44" s="22"/>
    </row>
    <row r="45" spans="1:9" s="5" customFormat="1" ht="9.9499999999999993">
      <c r="A45" s="4"/>
      <c r="B45" s="20"/>
      <c r="C45" s="335" t="s">
        <v>285</v>
      </c>
      <c r="D45" s="719"/>
      <c r="E45" s="341">
        <v>947.76661639715519</v>
      </c>
      <c r="F45" s="254">
        <v>692.51220974411422</v>
      </c>
      <c r="I45" s="22"/>
    </row>
    <row r="46" spans="1:9" s="5" customFormat="1" ht="9.9499999999999993">
      <c r="A46" s="4"/>
      <c r="B46" s="20"/>
      <c r="C46" s="335" t="s">
        <v>286</v>
      </c>
      <c r="D46" s="719"/>
      <c r="E46" s="341">
        <v>168.74879504</v>
      </c>
      <c r="F46" s="254">
        <v>177.36319061554997</v>
      </c>
      <c r="I46" s="22"/>
    </row>
    <row r="47" spans="1:9" s="5" customFormat="1" ht="9.9499999999999993">
      <c r="A47" s="4"/>
      <c r="B47" s="20"/>
      <c r="C47" s="335" t="s">
        <v>381</v>
      </c>
      <c r="D47" s="719"/>
      <c r="E47" s="341">
        <v>11.586005199999999</v>
      </c>
      <c r="F47" s="254">
        <v>12.502966091000001</v>
      </c>
      <c r="I47" s="22"/>
    </row>
    <row r="48" spans="1:9" s="5" customFormat="1" ht="9.9499999999999993">
      <c r="A48" s="4"/>
      <c r="B48" s="20"/>
      <c r="C48" s="335" t="s">
        <v>377</v>
      </c>
      <c r="D48" s="719"/>
      <c r="E48" s="341">
        <v>63.466357670000001</v>
      </c>
      <c r="F48" s="254">
        <v>63.395369942000002</v>
      </c>
      <c r="I48" s="22"/>
    </row>
    <row r="49" spans="1:9" s="5" customFormat="1" ht="9.9499999999999993">
      <c r="A49" s="4"/>
      <c r="B49" s="20"/>
      <c r="C49" s="335" t="s">
        <v>533</v>
      </c>
      <c r="D49" s="719"/>
      <c r="E49" s="341">
        <v>3.8631525699999996</v>
      </c>
      <c r="F49" s="475" t="s">
        <v>534</v>
      </c>
      <c r="I49" s="22"/>
    </row>
    <row r="50" spans="1:9" s="5" customFormat="1" ht="10.5">
      <c r="A50" s="4"/>
      <c r="B50" s="20"/>
      <c r="C50" s="537" t="s">
        <v>22</v>
      </c>
      <c r="D50" s="538"/>
      <c r="E50" s="342">
        <f>SUM(E51:E60,E62)</f>
        <v>4723.6121258827152</v>
      </c>
      <c r="F50" s="342">
        <f>SUM(F51:F62)</f>
        <v>1973.4116078754864</v>
      </c>
      <c r="I50" s="22"/>
    </row>
    <row r="51" spans="1:9" s="5" customFormat="1" ht="9.9499999999999993">
      <c r="A51" s="4"/>
      <c r="B51" s="20"/>
      <c r="C51" s="335" t="s">
        <v>536</v>
      </c>
      <c r="D51" s="719"/>
      <c r="E51" s="341">
        <v>0</v>
      </c>
      <c r="F51" s="254">
        <v>0</v>
      </c>
      <c r="I51" s="22"/>
    </row>
    <row r="52" spans="1:9" s="5" customFormat="1" ht="9.9499999999999993">
      <c r="A52" s="4"/>
      <c r="B52" s="20"/>
      <c r="C52" s="540" t="s">
        <v>537</v>
      </c>
      <c r="D52" s="316"/>
      <c r="E52" s="260">
        <v>4545.5438770735491</v>
      </c>
      <c r="F52" s="341">
        <v>212.14637288031909</v>
      </c>
      <c r="I52" s="22"/>
    </row>
    <row r="53" spans="1:9" s="5" customFormat="1" ht="9.9499999999999993">
      <c r="A53" s="4"/>
      <c r="B53" s="20"/>
      <c r="C53" s="540" t="s">
        <v>401</v>
      </c>
      <c r="D53" s="316"/>
      <c r="E53" s="260">
        <v>29.280264794390245</v>
      </c>
      <c r="F53" s="341">
        <v>1657.5090150959709</v>
      </c>
      <c r="I53" s="22"/>
    </row>
    <row r="54" spans="1:9" s="5" customFormat="1" ht="9.9499999999999993">
      <c r="A54" s="4"/>
      <c r="B54" s="20"/>
      <c r="C54" s="335" t="s">
        <v>507</v>
      </c>
      <c r="D54" s="719"/>
      <c r="E54" s="260">
        <v>0</v>
      </c>
      <c r="F54" s="254">
        <v>0</v>
      </c>
      <c r="I54" s="22"/>
    </row>
    <row r="55" spans="1:9" s="5" customFormat="1" ht="9.9499999999999993">
      <c r="A55" s="4"/>
      <c r="B55" s="20"/>
      <c r="C55" s="540" t="s">
        <v>494</v>
      </c>
      <c r="D55" s="316"/>
      <c r="E55" s="260">
        <v>38.911531259363421</v>
      </c>
      <c r="F55" s="341">
        <v>49.711496712963822</v>
      </c>
      <c r="I55" s="22"/>
    </row>
    <row r="56" spans="1:9" s="5" customFormat="1" ht="9.9499999999999993">
      <c r="A56" s="4"/>
      <c r="B56" s="20"/>
      <c r="C56" s="540" t="s">
        <v>499</v>
      </c>
      <c r="D56" s="316"/>
      <c r="E56" s="260">
        <v>35</v>
      </c>
      <c r="F56" s="254">
        <v>0</v>
      </c>
      <c r="I56" s="22"/>
    </row>
    <row r="57" spans="1:9" s="5" customFormat="1" ht="9.9499999999999993">
      <c r="A57" s="4"/>
      <c r="B57" s="20"/>
      <c r="C57" s="540" t="s">
        <v>495</v>
      </c>
      <c r="D57" s="316"/>
      <c r="E57" s="260">
        <v>11.81749745474667</v>
      </c>
      <c r="F57" s="341">
        <v>0</v>
      </c>
      <c r="I57" s="22"/>
    </row>
    <row r="58" spans="1:9" s="5" customFormat="1" ht="9.9499999999999993">
      <c r="A58" s="4"/>
      <c r="B58" s="20"/>
      <c r="C58" s="540" t="s">
        <v>538</v>
      </c>
      <c r="D58" s="316"/>
      <c r="E58" s="260">
        <v>1</v>
      </c>
      <c r="F58" s="341">
        <v>0</v>
      </c>
      <c r="I58" s="22"/>
    </row>
    <row r="59" spans="1:9" s="5" customFormat="1" ht="9.9499999999999993">
      <c r="A59" s="4"/>
      <c r="B59" s="20"/>
      <c r="C59" s="540" t="s">
        <v>497</v>
      </c>
      <c r="D59" s="316"/>
      <c r="E59" s="260">
        <v>35</v>
      </c>
      <c r="F59" s="341">
        <v>0</v>
      </c>
      <c r="I59" s="22"/>
    </row>
    <row r="60" spans="1:9" s="5" customFormat="1" ht="9.9499999999999993">
      <c r="A60" s="4"/>
      <c r="B60" s="20"/>
      <c r="C60" s="540" t="s">
        <v>502</v>
      </c>
      <c r="D60" s="316"/>
      <c r="E60" s="260">
        <v>23.058955300666671</v>
      </c>
      <c r="F60" s="341">
        <v>19.564808090232628</v>
      </c>
      <c r="I60" s="22"/>
    </row>
    <row r="61" spans="1:9" s="5" customFormat="1" ht="9.9499999999999993">
      <c r="A61" s="4"/>
      <c r="B61" s="20"/>
      <c r="C61" s="540" t="s">
        <v>503</v>
      </c>
      <c r="D61" s="316"/>
      <c r="E61" s="260" t="s">
        <v>534</v>
      </c>
      <c r="F61" s="341">
        <v>34.479915096000013</v>
      </c>
      <c r="I61" s="22"/>
    </row>
    <row r="62" spans="1:9" s="5" customFormat="1" ht="9.9499999999999993">
      <c r="A62" s="4"/>
      <c r="B62" s="20"/>
      <c r="C62" s="540" t="s">
        <v>504</v>
      </c>
      <c r="D62" s="316"/>
      <c r="E62" s="260">
        <v>4</v>
      </c>
      <c r="F62" s="341">
        <v>0</v>
      </c>
      <c r="I62" s="22"/>
    </row>
    <row r="63" spans="1:9" s="5" customFormat="1" ht="9.9499999999999993">
      <c r="A63" s="4"/>
      <c r="B63" s="20"/>
      <c r="C63" s="540" t="s">
        <v>539</v>
      </c>
      <c r="D63" s="316"/>
      <c r="E63" s="260">
        <v>41</v>
      </c>
      <c r="F63" s="475" t="s">
        <v>534</v>
      </c>
      <c r="I63" s="22"/>
    </row>
    <row r="64" spans="1:9" s="97" customFormat="1" ht="10.5">
      <c r="A64" s="338"/>
      <c r="B64" s="339"/>
      <c r="C64" s="538" t="s">
        <v>454</v>
      </c>
      <c r="D64" s="538"/>
      <c r="E64" s="342">
        <f>SUM(E66:E72)</f>
        <v>48.946756248</v>
      </c>
      <c r="F64" s="342">
        <f>SUM(F66:F72)</f>
        <v>4.3436811600000009</v>
      </c>
      <c r="I64" s="340"/>
    </row>
    <row r="65" spans="1:9" s="5" customFormat="1" ht="10.5">
      <c r="A65" s="4"/>
      <c r="B65" s="20"/>
      <c r="C65" s="537" t="s">
        <v>21</v>
      </c>
      <c r="D65" s="538"/>
      <c r="E65" s="342">
        <f>SUM(E66:E70)</f>
        <v>48.838367448</v>
      </c>
      <c r="F65" s="342">
        <f>SUM(F66:F70)</f>
        <v>4.3436811600000009</v>
      </c>
      <c r="I65" s="22"/>
    </row>
    <row r="66" spans="1:9" s="5" customFormat="1" ht="9.9499999999999993">
      <c r="A66" s="4"/>
      <c r="B66" s="20"/>
      <c r="C66" s="335" t="s">
        <v>532</v>
      </c>
      <c r="D66" s="719"/>
      <c r="E66" s="341">
        <v>0</v>
      </c>
      <c r="F66" s="341">
        <v>0</v>
      </c>
      <c r="I66" s="22"/>
    </row>
    <row r="67" spans="1:9" s="5" customFormat="1" ht="9.9499999999999993">
      <c r="A67" s="4"/>
      <c r="B67" s="20"/>
      <c r="C67" s="335" t="s">
        <v>285</v>
      </c>
      <c r="D67" s="719"/>
      <c r="E67" s="341">
        <v>23.435555363999999</v>
      </c>
      <c r="F67" s="254">
        <v>0.18968040000000003</v>
      </c>
      <c r="I67" s="22"/>
    </row>
    <row r="68" spans="1:9" s="5" customFormat="1" ht="9.9499999999999993">
      <c r="A68" s="4"/>
      <c r="B68" s="20"/>
      <c r="C68" s="335" t="s">
        <v>286</v>
      </c>
      <c r="D68" s="719"/>
      <c r="E68" s="254">
        <v>17.048745323999999</v>
      </c>
      <c r="F68" s="254">
        <v>1.2247934400000002</v>
      </c>
      <c r="I68" s="22"/>
    </row>
    <row r="69" spans="1:9" s="5" customFormat="1" ht="9.9499999999999993">
      <c r="A69" s="4"/>
      <c r="B69" s="20"/>
      <c r="C69" s="335" t="s">
        <v>381</v>
      </c>
      <c r="D69" s="719"/>
      <c r="E69" s="254">
        <v>6.7282347599999994</v>
      </c>
      <c r="F69" s="254">
        <v>0.10838880000000002</v>
      </c>
      <c r="I69" s="22"/>
    </row>
    <row r="70" spans="1:9" s="5" customFormat="1" ht="9.9499999999999993">
      <c r="A70" s="4"/>
      <c r="B70" s="20"/>
      <c r="C70" s="335" t="s">
        <v>377</v>
      </c>
      <c r="D70" s="719"/>
      <c r="E70" s="254">
        <v>1.6258319999999999</v>
      </c>
      <c r="F70" s="254">
        <v>2.8208185200000004</v>
      </c>
      <c r="I70" s="22"/>
    </row>
    <row r="71" spans="1:9" s="5" customFormat="1" ht="9.9499999999999993">
      <c r="A71" s="4"/>
      <c r="B71" s="20"/>
      <c r="C71" s="335" t="s">
        <v>533</v>
      </c>
      <c r="D71" s="719"/>
      <c r="E71" s="254">
        <v>0.10838880000000001</v>
      </c>
      <c r="F71" s="475" t="s">
        <v>534</v>
      </c>
      <c r="I71" s="22"/>
    </row>
    <row r="72" spans="1:9" s="5" customFormat="1" ht="10.5">
      <c r="A72" s="4"/>
      <c r="B72" s="20"/>
      <c r="C72" s="539" t="s">
        <v>22</v>
      </c>
      <c r="D72" s="719"/>
      <c r="E72" s="337">
        <f>SUM(E73)</f>
        <v>0</v>
      </c>
      <c r="F72" s="337">
        <f>SUM(F73)</f>
        <v>0</v>
      </c>
      <c r="I72" s="22"/>
    </row>
    <row r="73" spans="1:9" s="5" customFormat="1" ht="9.9499999999999993">
      <c r="A73" s="4"/>
      <c r="B73" s="20"/>
      <c r="C73" s="335" t="s">
        <v>536</v>
      </c>
      <c r="D73" s="719"/>
      <c r="E73" s="341">
        <v>0</v>
      </c>
      <c r="F73" s="254">
        <v>0</v>
      </c>
      <c r="I73" s="22"/>
    </row>
    <row r="74" spans="1:9" s="5" customFormat="1" ht="9.9499999999999993">
      <c r="A74" s="4"/>
      <c r="B74" s="20"/>
      <c r="C74" s="335" t="s">
        <v>540</v>
      </c>
      <c r="D74" s="719"/>
      <c r="E74" s="341">
        <v>0</v>
      </c>
      <c r="F74" s="254">
        <v>0</v>
      </c>
      <c r="I74" s="22"/>
    </row>
    <row r="75" spans="1:9" s="97" customFormat="1" ht="10.5">
      <c r="A75" s="338"/>
      <c r="B75" s="339"/>
      <c r="C75" s="538" t="s">
        <v>541</v>
      </c>
      <c r="D75" s="538"/>
      <c r="E75" s="342">
        <f>SUM(E76:E77)</f>
        <v>35</v>
      </c>
      <c r="F75" s="342">
        <f>SUM(F76:F77)</f>
        <v>71.900000000000006</v>
      </c>
      <c r="I75" s="340"/>
    </row>
    <row r="76" spans="1:9" s="5" customFormat="1" ht="10.5">
      <c r="A76" s="4"/>
      <c r="B76" s="20"/>
      <c r="C76" s="540" t="s">
        <v>21</v>
      </c>
      <c r="D76" s="538"/>
      <c r="E76" s="342">
        <v>0</v>
      </c>
      <c r="F76" s="342">
        <v>0</v>
      </c>
      <c r="I76" s="22"/>
    </row>
    <row r="77" spans="1:9" s="5" customFormat="1" ht="9.9499999999999993">
      <c r="A77" s="4"/>
      <c r="B77" s="20"/>
      <c r="C77" s="335" t="s">
        <v>22</v>
      </c>
      <c r="D77" s="719"/>
      <c r="E77" s="341">
        <v>35</v>
      </c>
      <c r="F77" s="341">
        <v>71.900000000000006</v>
      </c>
      <c r="I77" s="22"/>
    </row>
    <row r="78" spans="1:9" s="5" customFormat="1" ht="10.5">
      <c r="A78" s="4"/>
      <c r="B78" s="20"/>
      <c r="C78" s="467" t="s">
        <v>455</v>
      </c>
      <c r="D78" s="74"/>
      <c r="E78" s="536">
        <f>SUM(E79)</f>
        <v>42622.583762783033</v>
      </c>
      <c r="F78" s="536">
        <f>SUM(F79)</f>
        <v>24755.680059509425</v>
      </c>
      <c r="I78" s="22"/>
    </row>
    <row r="79" spans="1:9" s="97" customFormat="1" ht="10.5">
      <c r="A79" s="338"/>
      <c r="B79" s="339"/>
      <c r="C79" s="336" t="s">
        <v>542</v>
      </c>
      <c r="D79" s="336"/>
      <c r="E79" s="337">
        <f>SUM(E80,E87)</f>
        <v>42622.583762783033</v>
      </c>
      <c r="F79" s="337">
        <f>SUM(F80,F87)</f>
        <v>24755.680059509425</v>
      </c>
      <c r="I79" s="340"/>
    </row>
    <row r="80" spans="1:9" s="5" customFormat="1" ht="10.5">
      <c r="A80" s="4"/>
      <c r="B80" s="20"/>
      <c r="C80" s="539" t="s">
        <v>543</v>
      </c>
      <c r="D80" s="336"/>
      <c r="E80" s="337">
        <f>SUM(E81:E86)</f>
        <v>12903.281538480001</v>
      </c>
      <c r="F80" s="337">
        <f>SUM(F81:F85)</f>
        <v>11508.845917521319</v>
      </c>
      <c r="I80" s="22"/>
    </row>
    <row r="81" spans="1:9" s="5" customFormat="1" ht="9.9499999999999993">
      <c r="A81" s="4"/>
      <c r="B81" s="20"/>
      <c r="C81" s="335" t="s">
        <v>532</v>
      </c>
      <c r="D81" s="719"/>
      <c r="E81" s="254">
        <v>105.40438</v>
      </c>
      <c r="F81" s="254">
        <v>93.979239261321027</v>
      </c>
      <c r="I81" s="22"/>
    </row>
    <row r="82" spans="1:9" s="5" customFormat="1" ht="9.9499999999999993">
      <c r="A82" s="4"/>
      <c r="B82" s="20"/>
      <c r="C82" s="335" t="s">
        <v>285</v>
      </c>
      <c r="D82" s="719"/>
      <c r="E82" s="254">
        <v>8529.6660874500012</v>
      </c>
      <c r="F82" s="254">
        <v>6714.4223940729999</v>
      </c>
      <c r="I82" s="22"/>
    </row>
    <row r="83" spans="1:9" s="5" customFormat="1" ht="9.9499999999999993">
      <c r="A83" s="4"/>
      <c r="B83" s="20"/>
      <c r="C83" s="335" t="s">
        <v>286</v>
      </c>
      <c r="D83" s="719"/>
      <c r="E83" s="254">
        <v>2590.68207583</v>
      </c>
      <c r="F83" s="254">
        <v>3433.0821307870001</v>
      </c>
      <c r="I83" s="22"/>
    </row>
    <row r="84" spans="1:9" s="5" customFormat="1" ht="9.9499999999999993">
      <c r="A84" s="4"/>
      <c r="B84" s="20"/>
      <c r="C84" s="335" t="s">
        <v>381</v>
      </c>
      <c r="D84" s="719"/>
      <c r="E84" s="254">
        <v>1154.147528</v>
      </c>
      <c r="F84" s="254">
        <v>999.22819019999997</v>
      </c>
      <c r="I84" s="22"/>
    </row>
    <row r="85" spans="1:9" s="5" customFormat="1" ht="9.9499999999999993">
      <c r="A85" s="4"/>
      <c r="B85" s="20"/>
      <c r="C85" s="540" t="s">
        <v>377</v>
      </c>
      <c r="D85" s="316"/>
      <c r="E85" s="341">
        <v>334.92169920000003</v>
      </c>
      <c r="F85" s="341">
        <v>268.13396320000004</v>
      </c>
      <c r="I85" s="22"/>
    </row>
    <row r="86" spans="1:9" s="5" customFormat="1" ht="9.9499999999999993">
      <c r="A86" s="4"/>
      <c r="B86" s="20"/>
      <c r="C86" s="335" t="s">
        <v>533</v>
      </c>
      <c r="D86" s="719"/>
      <c r="E86" s="341">
        <v>188.45976800000005</v>
      </c>
      <c r="F86" s="260" t="s">
        <v>534</v>
      </c>
      <c r="I86" s="22"/>
    </row>
    <row r="87" spans="1:9" s="5" customFormat="1" ht="10.5">
      <c r="A87" s="4"/>
      <c r="B87" s="20"/>
      <c r="C87" s="537" t="s">
        <v>544</v>
      </c>
      <c r="D87" s="538"/>
      <c r="E87" s="342">
        <f>SUM(E88:E101)</f>
        <v>29719.302224303032</v>
      </c>
      <c r="F87" s="342">
        <f>SUM(F88:F100)</f>
        <v>13246.834141988107</v>
      </c>
      <c r="I87" s="22"/>
    </row>
    <row r="88" spans="1:9" s="5" customFormat="1" ht="9.9499999999999993">
      <c r="A88" s="4"/>
      <c r="B88" s="20"/>
      <c r="C88" s="335" t="s">
        <v>536</v>
      </c>
      <c r="D88" s="719"/>
      <c r="E88" s="254">
        <v>68.599999999999994</v>
      </c>
      <c r="F88" s="341">
        <v>54.736137691896722</v>
      </c>
      <c r="I88" s="22"/>
    </row>
    <row r="89" spans="1:9" s="5" customFormat="1" ht="9.9499999999999993">
      <c r="A89" s="4"/>
      <c r="B89" s="20"/>
      <c r="C89" s="540" t="s">
        <v>537</v>
      </c>
      <c r="D89" s="719"/>
      <c r="E89" s="260">
        <v>18720.154587094006</v>
      </c>
      <c r="F89" s="341">
        <v>5973.9623213996028</v>
      </c>
      <c r="I89" s="22"/>
    </row>
    <row r="90" spans="1:9" s="5" customFormat="1" ht="9.9499999999999993">
      <c r="A90" s="4"/>
      <c r="B90" s="20"/>
      <c r="C90" s="335" t="s">
        <v>401</v>
      </c>
      <c r="D90" s="719"/>
      <c r="E90" s="260">
        <v>7896.3158278877218</v>
      </c>
      <c r="F90" s="341">
        <v>4851.2362794387491</v>
      </c>
      <c r="I90" s="22"/>
    </row>
    <row r="91" spans="1:9" s="5" customFormat="1" ht="9.9499999999999993">
      <c r="A91" s="4"/>
      <c r="B91" s="20"/>
      <c r="C91" s="335" t="s">
        <v>507</v>
      </c>
      <c r="D91" s="719"/>
      <c r="E91" s="260">
        <v>188</v>
      </c>
      <c r="F91" s="254">
        <v>0</v>
      </c>
      <c r="I91" s="22"/>
    </row>
    <row r="92" spans="1:9" s="5" customFormat="1" ht="9.9499999999999993">
      <c r="A92" s="4"/>
      <c r="B92" s="20"/>
      <c r="C92" s="335" t="s">
        <v>494</v>
      </c>
      <c r="D92" s="719"/>
      <c r="E92" s="260">
        <v>988.89044567543908</v>
      </c>
      <c r="F92" s="341">
        <v>933.9192332320697</v>
      </c>
      <c r="I92" s="22"/>
    </row>
    <row r="93" spans="1:9" s="5" customFormat="1" ht="9.9499999999999993">
      <c r="A93" s="4"/>
      <c r="B93" s="20"/>
      <c r="C93" s="335" t="s">
        <v>499</v>
      </c>
      <c r="D93" s="719"/>
      <c r="E93" s="260">
        <v>308</v>
      </c>
      <c r="F93" s="254">
        <v>0</v>
      </c>
      <c r="I93" s="22"/>
    </row>
    <row r="94" spans="1:9" s="5" customFormat="1" ht="9.9499999999999993">
      <c r="A94" s="4"/>
      <c r="B94" s="20"/>
      <c r="C94" s="335" t="s">
        <v>495</v>
      </c>
      <c r="D94" s="719"/>
      <c r="E94" s="260">
        <v>146.34136364586672</v>
      </c>
      <c r="F94" s="341">
        <v>150.75298787490669</v>
      </c>
      <c r="I94" s="22"/>
    </row>
    <row r="95" spans="1:9" s="5" customFormat="1" ht="9.9499999999999993">
      <c r="A95" s="4"/>
      <c r="B95" s="20"/>
      <c r="C95" s="540" t="s">
        <v>538</v>
      </c>
      <c r="D95" s="316"/>
      <c r="E95" s="260">
        <v>23</v>
      </c>
      <c r="F95" s="341">
        <v>0</v>
      </c>
      <c r="I95" s="22"/>
    </row>
    <row r="96" spans="1:9" s="5" customFormat="1" ht="9.9499999999999993">
      <c r="A96" s="4"/>
      <c r="B96" s="20"/>
      <c r="C96" s="335" t="s">
        <v>498</v>
      </c>
      <c r="D96" s="719"/>
      <c r="E96" s="260">
        <v>0</v>
      </c>
      <c r="F96" s="341">
        <v>3.2427396704561602</v>
      </c>
      <c r="I96" s="22"/>
    </row>
    <row r="97" spans="1:9" s="5" customFormat="1" ht="9.9499999999999993">
      <c r="A97" s="4"/>
      <c r="B97" s="20"/>
      <c r="C97" s="335" t="s">
        <v>501</v>
      </c>
      <c r="D97" s="719"/>
      <c r="E97" s="260">
        <v>0</v>
      </c>
      <c r="F97" s="341">
        <v>145.52827278841463</v>
      </c>
      <c r="I97" s="22"/>
    </row>
    <row r="98" spans="1:9" s="5" customFormat="1" ht="9.9499999999999993">
      <c r="A98" s="4"/>
      <c r="B98" s="20"/>
      <c r="C98" s="335" t="s">
        <v>502</v>
      </c>
      <c r="D98" s="719"/>
      <c r="E98" s="260">
        <v>286</v>
      </c>
      <c r="F98" s="254">
        <v>229.82144669200932</v>
      </c>
      <c r="I98" s="22"/>
    </row>
    <row r="99" spans="1:9" s="5" customFormat="1" ht="9.9499999999999993">
      <c r="A99" s="4"/>
      <c r="B99" s="20"/>
      <c r="C99" s="335" t="s">
        <v>503</v>
      </c>
      <c r="D99" s="719"/>
      <c r="E99" s="260">
        <v>0</v>
      </c>
      <c r="F99" s="254">
        <v>845.5054080000001</v>
      </c>
      <c r="I99" s="22"/>
    </row>
    <row r="100" spans="1:9" s="5" customFormat="1" ht="9.9499999999999993">
      <c r="A100" s="4"/>
      <c r="B100" s="20"/>
      <c r="C100" s="335" t="s">
        <v>504</v>
      </c>
      <c r="D100" s="719"/>
      <c r="E100" s="260">
        <v>54</v>
      </c>
      <c r="F100" s="254">
        <v>58.129315200000001</v>
      </c>
      <c r="I100" s="22"/>
    </row>
    <row r="101" spans="1:9" s="5" customFormat="1" ht="9.9499999999999993">
      <c r="A101" s="4"/>
      <c r="B101" s="20"/>
      <c r="C101" s="540" t="s">
        <v>539</v>
      </c>
      <c r="D101" s="316"/>
      <c r="E101" s="260">
        <v>1040</v>
      </c>
      <c r="F101" s="475" t="s">
        <v>534</v>
      </c>
      <c r="I101" s="22"/>
    </row>
    <row r="102" spans="1:9" s="97" customFormat="1" ht="10.5">
      <c r="A102" s="338"/>
      <c r="B102" s="339"/>
      <c r="C102" s="336" t="s">
        <v>545</v>
      </c>
      <c r="D102" s="336"/>
      <c r="E102" s="337">
        <f>SUM(E104:E110)</f>
        <v>11781.980070899999</v>
      </c>
      <c r="F102" s="337">
        <f>SUM(F104:F110)</f>
        <v>11682.654814200001</v>
      </c>
      <c r="I102" s="340"/>
    </row>
    <row r="103" spans="1:9" s="5" customFormat="1" ht="10.5">
      <c r="A103" s="4"/>
      <c r="B103" s="20"/>
      <c r="C103" s="539" t="s">
        <v>543</v>
      </c>
      <c r="D103" s="336"/>
      <c r="E103" s="337">
        <f>SUM(E104:E109)</f>
        <v>11781.980070899999</v>
      </c>
      <c r="F103" s="337">
        <f>SUM(F104:F108)</f>
        <v>11682.654814200001</v>
      </c>
      <c r="I103" s="22"/>
    </row>
    <row r="104" spans="1:9" s="5" customFormat="1" ht="9.9499999999999993">
      <c r="A104" s="4"/>
      <c r="B104" s="20"/>
      <c r="C104" s="335" t="s">
        <v>532</v>
      </c>
      <c r="D104" s="719"/>
      <c r="E104" s="341">
        <v>103</v>
      </c>
      <c r="F104" s="341">
        <v>104</v>
      </c>
      <c r="I104" s="22"/>
    </row>
    <row r="105" spans="1:9" s="5" customFormat="1" ht="9.9499999999999993">
      <c r="A105" s="4"/>
      <c r="B105" s="20"/>
      <c r="C105" s="335" t="s">
        <v>285</v>
      </c>
      <c r="D105" s="719"/>
      <c r="E105" s="254">
        <v>7502</v>
      </c>
      <c r="F105" s="254">
        <v>6201</v>
      </c>
      <c r="I105" s="22"/>
    </row>
    <row r="106" spans="1:9" s="5" customFormat="1" ht="9.9499999999999993">
      <c r="A106" s="4"/>
      <c r="B106" s="20"/>
      <c r="C106" s="335" t="s">
        <v>286</v>
      </c>
      <c r="D106" s="719"/>
      <c r="E106" s="254">
        <v>2535</v>
      </c>
      <c r="F106" s="254">
        <v>3994</v>
      </c>
      <c r="I106" s="22"/>
    </row>
    <row r="107" spans="1:9" s="5" customFormat="1" ht="9.9499999999999993">
      <c r="A107" s="4"/>
      <c r="B107" s="20"/>
      <c r="C107" s="335" t="s">
        <v>381</v>
      </c>
      <c r="D107" s="719"/>
      <c r="E107" s="254">
        <v>1168.5743721000001</v>
      </c>
      <c r="F107" s="254">
        <v>1108.7326493999999</v>
      </c>
      <c r="I107" s="22"/>
    </row>
    <row r="108" spans="1:9" s="5" customFormat="1" ht="9.9499999999999993">
      <c r="A108" s="4"/>
      <c r="B108" s="20"/>
      <c r="C108" s="335" t="s">
        <v>377</v>
      </c>
      <c r="D108" s="719"/>
      <c r="E108" s="254">
        <v>282.59018370000001</v>
      </c>
      <c r="F108" s="254">
        <v>274.92216480000002</v>
      </c>
      <c r="I108" s="22"/>
    </row>
    <row r="109" spans="1:9" s="5" customFormat="1" ht="9.9499999999999993">
      <c r="A109" s="4"/>
      <c r="B109" s="20"/>
      <c r="C109" s="335" t="s">
        <v>533</v>
      </c>
      <c r="D109" s="719"/>
      <c r="E109" s="341">
        <v>190.81551510000003</v>
      </c>
      <c r="F109" s="260" t="s">
        <v>534</v>
      </c>
      <c r="I109" s="22"/>
    </row>
    <row r="110" spans="1:9" s="5" customFormat="1" ht="10.5">
      <c r="A110" s="4"/>
      <c r="B110" s="20"/>
      <c r="C110" s="539" t="s">
        <v>22</v>
      </c>
      <c r="D110" s="719"/>
      <c r="E110" s="475" t="s">
        <v>94</v>
      </c>
      <c r="F110" s="475" t="s">
        <v>94</v>
      </c>
      <c r="I110" s="22"/>
    </row>
    <row r="111" spans="1:9" s="5" customFormat="1" ht="10.5">
      <c r="A111" s="4"/>
      <c r="B111" s="20"/>
      <c r="C111" s="74" t="s">
        <v>457</v>
      </c>
      <c r="D111" s="74"/>
      <c r="E111" s="536">
        <f>SUM(E112,E117,E122,E131,E134,E139,E142,E145,E155,E150,E148:E149,E177:E178)</f>
        <v>217145.60006227551</v>
      </c>
      <c r="F111" s="536">
        <f>SUM(F112,F117,F122,F131,F134,F139,F142,F145,F155,F150,F148:F149,F177:F178)</f>
        <v>186589.7146524454</v>
      </c>
      <c r="I111" s="22"/>
    </row>
    <row r="112" spans="1:9" s="5" customFormat="1" ht="10.5">
      <c r="A112" s="4"/>
      <c r="B112" s="20"/>
      <c r="C112" s="336" t="s">
        <v>458</v>
      </c>
      <c r="D112" s="719"/>
      <c r="E112" s="337">
        <f>SUM(E113:E116)</f>
        <v>33145.277388697359</v>
      </c>
      <c r="F112" s="337">
        <f>SUM(F113:F116)</f>
        <v>18070.053435443104</v>
      </c>
      <c r="I112" s="22"/>
    </row>
    <row r="113" spans="1:9" s="5" customFormat="1" ht="9.9499999999999993">
      <c r="A113" s="4"/>
      <c r="B113" s="20"/>
      <c r="C113" s="335" t="s">
        <v>532</v>
      </c>
      <c r="D113" s="719"/>
      <c r="E113" s="254">
        <v>2761.65</v>
      </c>
      <c r="F113" s="341">
        <v>1541.9516959187201</v>
      </c>
      <c r="I113" s="22"/>
    </row>
    <row r="114" spans="1:9" s="5" customFormat="1" ht="9.9499999999999993">
      <c r="A114" s="4"/>
      <c r="B114" s="20"/>
      <c r="C114" s="335" t="s">
        <v>546</v>
      </c>
      <c r="D114" s="719"/>
      <c r="E114" s="254">
        <v>5642.96</v>
      </c>
      <c r="F114" s="341">
        <v>9230.7613481471635</v>
      </c>
      <c r="I114" s="22"/>
    </row>
    <row r="115" spans="1:9" s="5" customFormat="1" ht="9.9499999999999993">
      <c r="A115" s="4"/>
      <c r="B115" s="20"/>
      <c r="C115" s="335" t="s">
        <v>536</v>
      </c>
      <c r="D115" s="719"/>
      <c r="E115" s="254">
        <v>621.66738869735809</v>
      </c>
      <c r="F115" s="341">
        <v>1011.3133743450002</v>
      </c>
      <c r="I115" s="22"/>
    </row>
    <row r="116" spans="1:9" s="5" customFormat="1" ht="9.9499999999999993">
      <c r="A116" s="4"/>
      <c r="B116" s="20"/>
      <c r="C116" s="335" t="s">
        <v>540</v>
      </c>
      <c r="D116" s="719"/>
      <c r="E116" s="254">
        <v>24119</v>
      </c>
      <c r="F116" s="341">
        <v>6286.0270170322201</v>
      </c>
      <c r="I116" s="22"/>
    </row>
    <row r="117" spans="1:9" s="97" customFormat="1" ht="10.5">
      <c r="A117" s="338"/>
      <c r="B117" s="339"/>
      <c r="C117" s="336" t="s">
        <v>459</v>
      </c>
      <c r="D117" s="336"/>
      <c r="E117" s="337">
        <f>SUM(E118:E119)</f>
        <v>5951.1329260642233</v>
      </c>
      <c r="F117" s="337">
        <f>SUM(F118:F121)</f>
        <v>32193.515345950829</v>
      </c>
      <c r="I117" s="340"/>
    </row>
    <row r="118" spans="1:9" s="5" customFormat="1" ht="9.9499999999999993">
      <c r="A118" s="4"/>
      <c r="B118" s="20"/>
      <c r="C118" s="335" t="s">
        <v>532</v>
      </c>
      <c r="D118" s="719"/>
      <c r="E118" s="254">
        <v>1192.4848425690461</v>
      </c>
      <c r="F118" s="341">
        <v>257.10178689274306</v>
      </c>
      <c r="I118" s="22"/>
    </row>
    <row r="119" spans="1:9" s="5" customFormat="1" ht="9.9499999999999993">
      <c r="A119" s="4"/>
      <c r="B119" s="20"/>
      <c r="C119" s="335" t="s">
        <v>546</v>
      </c>
      <c r="D119" s="719"/>
      <c r="E119" s="254">
        <v>4758.6480834951772</v>
      </c>
      <c r="F119" s="341">
        <v>5195.6499284922229</v>
      </c>
      <c r="I119" s="22"/>
    </row>
    <row r="120" spans="1:9" s="5" customFormat="1" ht="9.9499999999999993">
      <c r="A120" s="4"/>
      <c r="B120" s="20"/>
      <c r="C120" s="335" t="s">
        <v>536</v>
      </c>
      <c r="D120" s="719"/>
      <c r="E120" s="260" t="s">
        <v>94</v>
      </c>
      <c r="F120" s="260">
        <v>2.8</v>
      </c>
      <c r="I120" s="22"/>
    </row>
    <row r="121" spans="1:9" s="5" customFormat="1" ht="9.9499999999999993">
      <c r="A121" s="4"/>
      <c r="B121" s="20"/>
      <c r="C121" s="335" t="s">
        <v>540</v>
      </c>
      <c r="D121" s="719"/>
      <c r="E121" s="260" t="s">
        <v>94</v>
      </c>
      <c r="F121" s="341">
        <v>26737.963630565864</v>
      </c>
      <c r="I121" s="22"/>
    </row>
    <row r="122" spans="1:9" s="97" customFormat="1" ht="10.5">
      <c r="A122" s="338"/>
      <c r="B122" s="339"/>
      <c r="C122" s="336" t="s">
        <v>460</v>
      </c>
      <c r="D122" s="336"/>
      <c r="E122" s="337">
        <f>E123+E128</f>
        <v>7436.0610071981073</v>
      </c>
      <c r="F122" s="337">
        <f>F123+F128</f>
        <v>4061.9756720103865</v>
      </c>
      <c r="I122" s="340"/>
    </row>
    <row r="123" spans="1:9" s="5" customFormat="1" ht="10.5">
      <c r="A123" s="4"/>
      <c r="B123" s="20"/>
      <c r="C123" s="537" t="s">
        <v>21</v>
      </c>
      <c r="D123" s="538"/>
      <c r="E123" s="342">
        <f>SUM(E124:E126)</f>
        <v>1990.883458874592</v>
      </c>
      <c r="F123" s="342">
        <f>SUM(F124:F126)</f>
        <v>1652.4856720103867</v>
      </c>
      <c r="I123" s="22"/>
    </row>
    <row r="124" spans="1:9" s="97" customFormat="1" ht="10.5">
      <c r="A124" s="338"/>
      <c r="B124" s="339"/>
      <c r="C124" s="335" t="s">
        <v>547</v>
      </c>
      <c r="D124" s="336"/>
      <c r="E124" s="254">
        <v>246.726295082592</v>
      </c>
      <c r="F124" s="254">
        <v>203.64184032905467</v>
      </c>
      <c r="I124" s="340"/>
    </row>
    <row r="125" spans="1:9" s="97" customFormat="1" ht="10.5">
      <c r="A125" s="338"/>
      <c r="B125" s="339"/>
      <c r="C125" s="335" t="s">
        <v>548</v>
      </c>
      <c r="D125" s="336"/>
      <c r="E125" s="254">
        <v>12.035666052000002</v>
      </c>
      <c r="F125" s="254">
        <v>1.07045134</v>
      </c>
      <c r="I125" s="340"/>
    </row>
    <row r="126" spans="1:9" s="97" customFormat="1" ht="10.5">
      <c r="A126" s="338"/>
      <c r="B126" s="339"/>
      <c r="C126" s="540" t="s">
        <v>549</v>
      </c>
      <c r="D126" s="538"/>
      <c r="E126" s="341">
        <v>1732.12149774</v>
      </c>
      <c r="F126" s="341">
        <v>1447.7733803413321</v>
      </c>
      <c r="I126" s="340"/>
    </row>
    <row r="127" spans="1:9" s="5" customFormat="1" ht="9.9499999999999993">
      <c r="A127" s="4"/>
      <c r="B127" s="20"/>
      <c r="C127" s="540" t="s">
        <v>550</v>
      </c>
      <c r="D127" s="316"/>
      <c r="E127" s="341">
        <v>1461</v>
      </c>
      <c r="F127" s="341">
        <v>1516</v>
      </c>
      <c r="I127" s="22"/>
    </row>
    <row r="128" spans="1:9" s="5" customFormat="1" ht="10.5">
      <c r="A128" s="4"/>
      <c r="B128" s="20"/>
      <c r="C128" s="537" t="s">
        <v>22</v>
      </c>
      <c r="D128" s="538"/>
      <c r="E128" s="342">
        <f>SUM(E129:E130)</f>
        <v>5445.1775483235151</v>
      </c>
      <c r="F128" s="342">
        <f>SUM(F129:F130)</f>
        <v>2409.4899999999998</v>
      </c>
      <c r="I128" s="22"/>
    </row>
    <row r="129" spans="1:9" s="5" customFormat="1" ht="9.9499999999999993">
      <c r="A129" s="4"/>
      <c r="B129" s="20"/>
      <c r="C129" s="540" t="s">
        <v>551</v>
      </c>
      <c r="D129" s="316"/>
      <c r="E129" s="475">
        <v>819.23698832386503</v>
      </c>
      <c r="F129" s="341">
        <v>118.49</v>
      </c>
      <c r="I129" s="22"/>
    </row>
    <row r="130" spans="1:9" s="5" customFormat="1" ht="9.9499999999999993">
      <c r="A130" s="4"/>
      <c r="B130" s="20"/>
      <c r="C130" s="335" t="s">
        <v>552</v>
      </c>
      <c r="D130" s="719"/>
      <c r="E130" s="260">
        <v>4625.9405599996498</v>
      </c>
      <c r="F130" s="341">
        <v>2291</v>
      </c>
      <c r="I130" s="22"/>
    </row>
    <row r="131" spans="1:9" s="97" customFormat="1" ht="10.5">
      <c r="A131" s="338"/>
      <c r="B131" s="339"/>
      <c r="C131" s="336" t="s">
        <v>461</v>
      </c>
      <c r="D131" s="336"/>
      <c r="E131" s="342">
        <f>SUM(E132:E133)</f>
        <v>16.25706955580953</v>
      </c>
      <c r="F131" s="342">
        <f>SUM(F132:F133)</f>
        <v>17.21173867396277</v>
      </c>
      <c r="I131" s="340"/>
    </row>
    <row r="132" spans="1:9" s="5" customFormat="1" ht="9.9499999999999993">
      <c r="A132" s="4"/>
      <c r="B132" s="20"/>
      <c r="C132" s="335" t="s">
        <v>21</v>
      </c>
      <c r="D132" s="719"/>
      <c r="E132" s="254">
        <v>9</v>
      </c>
      <c r="F132" s="341">
        <v>4</v>
      </c>
      <c r="I132" s="22"/>
    </row>
    <row r="133" spans="1:9" s="5" customFormat="1" ht="9.9499999999999993">
      <c r="A133" s="4"/>
      <c r="B133" s="20"/>
      <c r="C133" s="335" t="s">
        <v>22</v>
      </c>
      <c r="D133" s="719"/>
      <c r="E133" s="260">
        <v>7.2570695558095313</v>
      </c>
      <c r="F133" s="341">
        <v>13.21173867396277</v>
      </c>
      <c r="I133" s="22"/>
    </row>
    <row r="134" spans="1:9" s="97" customFormat="1" ht="10.5">
      <c r="A134" s="338"/>
      <c r="B134" s="339"/>
      <c r="C134" s="336" t="s">
        <v>462</v>
      </c>
      <c r="D134" s="336"/>
      <c r="E134" s="337">
        <f>SUM(E135:E138)</f>
        <v>20556.760987931477</v>
      </c>
      <c r="F134" s="337">
        <f>SUM(F135:F138)</f>
        <v>8632.5539005786013</v>
      </c>
      <c r="I134" s="340"/>
    </row>
    <row r="135" spans="1:9" s="97" customFormat="1" ht="10.5">
      <c r="A135" s="338"/>
      <c r="B135" s="339"/>
      <c r="C135" s="335" t="s">
        <v>553</v>
      </c>
      <c r="D135" s="719"/>
      <c r="E135" s="254">
        <v>1637.1831177961983</v>
      </c>
      <c r="F135" s="341">
        <v>1480.553900578602</v>
      </c>
      <c r="I135" s="340"/>
    </row>
    <row r="136" spans="1:9" s="5" customFormat="1" ht="9.9499999999999993">
      <c r="A136" s="4"/>
      <c r="B136" s="20"/>
      <c r="C136" s="335" t="s">
        <v>554</v>
      </c>
      <c r="E136" s="260" t="s">
        <v>94</v>
      </c>
      <c r="F136" s="260">
        <v>65</v>
      </c>
      <c r="I136" s="22"/>
    </row>
    <row r="137" spans="1:9" s="5" customFormat="1" ht="9.9499999999999993">
      <c r="A137" s="4"/>
      <c r="B137" s="20"/>
      <c r="C137" s="335" t="s">
        <v>555</v>
      </c>
      <c r="D137" s="719"/>
      <c r="E137" s="254">
        <v>18919.577870135279</v>
      </c>
      <c r="F137" s="341">
        <v>7087</v>
      </c>
      <c r="I137" s="22"/>
    </row>
    <row r="138" spans="1:9" s="5" customFormat="1" ht="9.9499999999999993">
      <c r="A138" s="4"/>
      <c r="B138" s="20"/>
      <c r="C138" s="335" t="s">
        <v>556</v>
      </c>
      <c r="D138" s="719"/>
      <c r="E138" s="260" t="s">
        <v>94</v>
      </c>
      <c r="F138" s="260" t="s">
        <v>94</v>
      </c>
      <c r="I138" s="22"/>
    </row>
    <row r="139" spans="1:9" s="97" customFormat="1" ht="10.5">
      <c r="A139" s="338"/>
      <c r="B139" s="339"/>
      <c r="C139" s="336" t="s">
        <v>463</v>
      </c>
      <c r="D139" s="336"/>
      <c r="E139" s="337">
        <f>SUM(E140:E141)</f>
        <v>956.6</v>
      </c>
      <c r="F139" s="337">
        <f>SUM(F140:F141)</f>
        <v>1105.6120296248905</v>
      </c>
      <c r="I139" s="340"/>
    </row>
    <row r="140" spans="1:9" s="5" customFormat="1" ht="9.9499999999999993">
      <c r="A140" s="4"/>
      <c r="B140" s="20"/>
      <c r="C140" s="335" t="s">
        <v>21</v>
      </c>
      <c r="D140" s="719"/>
      <c r="E140" s="254">
        <v>372.4</v>
      </c>
      <c r="F140" s="341">
        <v>692.7</v>
      </c>
      <c r="I140" s="22"/>
    </row>
    <row r="141" spans="1:9" s="5" customFormat="1" ht="9.9499999999999993">
      <c r="A141" s="4"/>
      <c r="B141" s="20"/>
      <c r="C141" s="335" t="s">
        <v>22</v>
      </c>
      <c r="D141" s="719"/>
      <c r="E141" s="260">
        <v>584.20000000000005</v>
      </c>
      <c r="F141" s="341">
        <v>412.91202962489041</v>
      </c>
      <c r="I141" s="22"/>
    </row>
    <row r="142" spans="1:9" s="97" customFormat="1" ht="10.5">
      <c r="A142" s="338"/>
      <c r="B142" s="339"/>
      <c r="C142" s="336" t="s">
        <v>464</v>
      </c>
      <c r="D142" s="336"/>
      <c r="E142" s="337">
        <f>SUM(E143:E144)</f>
        <v>352.5</v>
      </c>
      <c r="F142" s="337">
        <f>SUM(F143:F144)</f>
        <v>215.41970471033213</v>
      </c>
      <c r="I142" s="340"/>
    </row>
    <row r="143" spans="1:9" s="5" customFormat="1" ht="9.9499999999999993">
      <c r="A143" s="4"/>
      <c r="B143" s="20"/>
      <c r="C143" s="335" t="s">
        <v>21</v>
      </c>
      <c r="D143" s="719"/>
      <c r="E143" s="341">
        <v>132.19999999999999</v>
      </c>
      <c r="F143" s="341">
        <v>73.099999999999994</v>
      </c>
      <c r="I143" s="22"/>
    </row>
    <row r="144" spans="1:9" s="5" customFormat="1" ht="9.9499999999999993">
      <c r="A144" s="4"/>
      <c r="B144" s="20"/>
      <c r="C144" s="335" t="s">
        <v>22</v>
      </c>
      <c r="D144" s="719"/>
      <c r="E144" s="260">
        <v>220.3</v>
      </c>
      <c r="F144" s="341">
        <v>142.31970471033213</v>
      </c>
      <c r="I144" s="22"/>
    </row>
    <row r="145" spans="1:9" s="97" customFormat="1" ht="10.5">
      <c r="A145" s="338"/>
      <c r="B145" s="339"/>
      <c r="C145" s="336" t="s">
        <v>465</v>
      </c>
      <c r="D145" s="336"/>
      <c r="E145" s="337">
        <f>SUM(E146:E147)</f>
        <v>240.4</v>
      </c>
      <c r="F145" s="337">
        <f>SUM(F146:F147)</f>
        <v>264.48826581292246</v>
      </c>
      <c r="I145" s="340"/>
    </row>
    <row r="146" spans="1:9" s="5" customFormat="1" ht="9.9499999999999993">
      <c r="A146" s="4"/>
      <c r="B146" s="20"/>
      <c r="C146" s="335" t="s">
        <v>21</v>
      </c>
      <c r="D146" s="719"/>
      <c r="E146" s="254">
        <v>191</v>
      </c>
      <c r="F146" s="341">
        <v>199.5</v>
      </c>
      <c r="I146" s="22"/>
    </row>
    <row r="147" spans="1:9" s="5" customFormat="1" ht="9.9499999999999993">
      <c r="A147" s="4"/>
      <c r="B147" s="20"/>
      <c r="C147" s="335" t="s">
        <v>22</v>
      </c>
      <c r="D147" s="719"/>
      <c r="E147" s="260">
        <v>49.4</v>
      </c>
      <c r="F147" s="475">
        <v>64.988265812922435</v>
      </c>
      <c r="I147" s="22"/>
    </row>
    <row r="148" spans="1:9" s="97" customFormat="1" ht="10.5">
      <c r="A148" s="338"/>
      <c r="B148" s="339"/>
      <c r="C148" s="336" t="s">
        <v>557</v>
      </c>
      <c r="D148" s="336"/>
      <c r="E148" s="260" t="s">
        <v>534</v>
      </c>
      <c r="F148" s="260" t="s">
        <v>534</v>
      </c>
      <c r="I148" s="340"/>
    </row>
    <row r="149" spans="1:9" s="97" customFormat="1" ht="10.5">
      <c r="A149" s="338"/>
      <c r="B149" s="339"/>
      <c r="C149" s="336" t="s">
        <v>467</v>
      </c>
      <c r="D149" s="336"/>
      <c r="E149" s="260" t="s">
        <v>534</v>
      </c>
      <c r="F149" s="260" t="s">
        <v>534</v>
      </c>
      <c r="I149" s="340"/>
    </row>
    <row r="150" spans="1:9" s="97" customFormat="1" ht="10.5">
      <c r="A150" s="338"/>
      <c r="B150" s="339"/>
      <c r="C150" s="336" t="s">
        <v>468</v>
      </c>
      <c r="D150" s="336"/>
      <c r="E150" s="541">
        <f>SUM(E151:E153)</f>
        <v>2743.52</v>
      </c>
      <c r="F150" s="541">
        <f>SUM(F151:F153)</f>
        <v>1398.49</v>
      </c>
      <c r="I150" s="340"/>
    </row>
    <row r="151" spans="1:9" s="5" customFormat="1" ht="9.9499999999999993">
      <c r="A151" s="4"/>
      <c r="B151" s="20"/>
      <c r="C151" s="335" t="s">
        <v>558</v>
      </c>
      <c r="D151" s="719"/>
      <c r="E151" s="254">
        <v>2743.52</v>
      </c>
      <c r="F151" s="341">
        <v>1398.49</v>
      </c>
      <c r="I151" s="22"/>
    </row>
    <row r="152" spans="1:9" s="5" customFormat="1" ht="9.9499999999999993">
      <c r="A152" s="4"/>
      <c r="B152" s="20"/>
      <c r="C152" s="335" t="s">
        <v>559</v>
      </c>
      <c r="D152" s="719"/>
      <c r="E152" s="341">
        <v>0</v>
      </c>
      <c r="F152" s="341">
        <v>0</v>
      </c>
      <c r="I152" s="22"/>
    </row>
    <row r="153" spans="1:9" s="5" customFormat="1" ht="9.9499999999999993">
      <c r="A153" s="4"/>
      <c r="B153" s="20"/>
      <c r="C153" s="335" t="s">
        <v>560</v>
      </c>
      <c r="D153" s="719"/>
      <c r="E153" s="475">
        <v>0</v>
      </c>
      <c r="F153" s="341">
        <v>0</v>
      </c>
      <c r="I153" s="22"/>
    </row>
    <row r="154" spans="1:9" s="97" customFormat="1" ht="10.5">
      <c r="A154" s="338"/>
      <c r="B154" s="339"/>
      <c r="C154" s="336" t="s">
        <v>469</v>
      </c>
      <c r="D154" s="336"/>
      <c r="E154" s="260" t="s">
        <v>534</v>
      </c>
      <c r="F154" s="260" t="s">
        <v>534</v>
      </c>
      <c r="I154" s="340"/>
    </row>
    <row r="155" spans="1:9" s="97" customFormat="1" ht="10.5">
      <c r="A155" s="338"/>
      <c r="B155" s="339"/>
      <c r="C155" s="336" t="s">
        <v>470</v>
      </c>
      <c r="D155" s="336"/>
      <c r="E155" s="337">
        <f>SUM(E157:E162)</f>
        <v>104624.61335857425</v>
      </c>
      <c r="F155" s="337">
        <f>SUM(F157:F162)</f>
        <v>83212.330638545507</v>
      </c>
      <c r="I155" s="340"/>
    </row>
    <row r="156" spans="1:9" s="5" customFormat="1" ht="10.5">
      <c r="A156" s="4"/>
      <c r="B156" s="20"/>
      <c r="C156" s="537" t="s">
        <v>21</v>
      </c>
      <c r="D156" s="538"/>
      <c r="E156" s="342">
        <f>SUM(E157:E161)</f>
        <v>23355.213974468272</v>
      </c>
      <c r="F156" s="342">
        <f>SUM(F157:F160)</f>
        <v>17668.964025062844</v>
      </c>
      <c r="I156" s="22"/>
    </row>
    <row r="157" spans="1:9" s="5" customFormat="1" ht="9.9499999999999993">
      <c r="A157" s="4"/>
      <c r="B157" s="20"/>
      <c r="C157" s="335" t="s">
        <v>285</v>
      </c>
      <c r="D157" s="719"/>
      <c r="E157" s="341">
        <v>15986.579781558272</v>
      </c>
      <c r="F157" s="341">
        <v>11378.402377642846</v>
      </c>
      <c r="I157" s="22"/>
    </row>
    <row r="158" spans="1:9" s="5" customFormat="1" ht="9.9499999999999993">
      <c r="A158" s="4"/>
      <c r="B158" s="20"/>
      <c r="C158" s="335" t="s">
        <v>286</v>
      </c>
      <c r="D158" s="719"/>
      <c r="E158" s="341">
        <v>4342.3853814700005</v>
      </c>
      <c r="F158" s="254">
        <v>3664.481649113</v>
      </c>
      <c r="I158" s="22"/>
    </row>
    <row r="159" spans="1:9" s="5" customFormat="1" ht="9.9499999999999993">
      <c r="A159" s="4"/>
      <c r="B159" s="20"/>
      <c r="C159" s="335" t="s">
        <v>381</v>
      </c>
      <c r="D159" s="719"/>
      <c r="E159" s="341">
        <v>2096.8352156000001</v>
      </c>
      <c r="F159" s="254">
        <v>2008.1313980869998</v>
      </c>
      <c r="I159" s="22"/>
    </row>
    <row r="160" spans="1:9" s="5" customFormat="1" ht="9.9499999999999993">
      <c r="A160" s="4"/>
      <c r="B160" s="20"/>
      <c r="C160" s="335" t="s">
        <v>377</v>
      </c>
      <c r="D160" s="719"/>
      <c r="E160" s="341">
        <v>692.02814783999997</v>
      </c>
      <c r="F160" s="254">
        <v>617.94860022</v>
      </c>
      <c r="I160" s="22"/>
    </row>
    <row r="161" spans="1:9" s="5" customFormat="1" ht="9.9499999999999993">
      <c r="A161" s="4"/>
      <c r="B161" s="20"/>
      <c r="C161" s="335" t="s">
        <v>533</v>
      </c>
      <c r="D161" s="719"/>
      <c r="E161" s="341">
        <v>237.385448</v>
      </c>
      <c r="F161" s="260" t="s">
        <v>534</v>
      </c>
      <c r="I161" s="22"/>
    </row>
    <row r="162" spans="1:9" s="5" customFormat="1" ht="10.5">
      <c r="A162" s="4"/>
      <c r="B162" s="20"/>
      <c r="C162" s="539" t="s">
        <v>22</v>
      </c>
      <c r="D162" s="336"/>
      <c r="E162" s="342">
        <f>SUM(E163:E176)</f>
        <v>81269.399384105971</v>
      </c>
      <c r="F162" s="342">
        <f>SUM(F163:F175)</f>
        <v>65543.366613482664</v>
      </c>
      <c r="I162" s="22"/>
    </row>
    <row r="163" spans="1:9" s="5" customFormat="1" ht="9.9499999999999993">
      <c r="A163" s="4"/>
      <c r="B163" s="20"/>
      <c r="C163" s="540" t="s">
        <v>537</v>
      </c>
      <c r="D163" s="719"/>
      <c r="E163" s="260">
        <v>40349.162864681406</v>
      </c>
      <c r="F163" s="254">
        <v>35760.553125971215</v>
      </c>
      <c r="I163" s="22"/>
    </row>
    <row r="164" spans="1:9" s="5" customFormat="1" ht="9.9499999999999993">
      <c r="A164" s="4"/>
      <c r="B164" s="20"/>
      <c r="C164" s="335" t="s">
        <v>401</v>
      </c>
      <c r="D164" s="719"/>
      <c r="E164" s="260">
        <v>22440.74685044025</v>
      </c>
      <c r="F164" s="341">
        <v>17319.642142186251</v>
      </c>
      <c r="I164" s="22"/>
    </row>
    <row r="165" spans="1:9" s="5" customFormat="1" ht="9.9499999999999993">
      <c r="A165" s="4"/>
      <c r="B165" s="20"/>
      <c r="C165" s="335" t="s">
        <v>507</v>
      </c>
      <c r="D165" s="719"/>
      <c r="E165" s="260">
        <v>751.33564098133331</v>
      </c>
      <c r="F165" s="341">
        <v>0</v>
      </c>
      <c r="I165" s="22"/>
    </row>
    <row r="166" spans="1:9" s="5" customFormat="1" ht="9.9499999999999993">
      <c r="A166" s="4"/>
      <c r="B166" s="20"/>
      <c r="C166" s="335" t="s">
        <v>494</v>
      </c>
      <c r="D166" s="719"/>
      <c r="E166" s="260">
        <v>3957.5198385078079</v>
      </c>
      <c r="F166" s="254">
        <v>3934.5229197801336</v>
      </c>
      <c r="I166" s="22"/>
    </row>
    <row r="167" spans="1:9" s="5" customFormat="1" ht="9.9499999999999993">
      <c r="A167" s="4"/>
      <c r="B167" s="20"/>
      <c r="C167" s="335" t="s">
        <v>499</v>
      </c>
      <c r="D167" s="719"/>
      <c r="E167" s="260">
        <v>1375.719763584</v>
      </c>
      <c r="F167" s="341">
        <v>2083.9439559331431</v>
      </c>
      <c r="I167" s="22"/>
    </row>
    <row r="168" spans="1:9" s="5" customFormat="1" ht="9.9499999999999993">
      <c r="A168" s="4"/>
      <c r="B168" s="20"/>
      <c r="C168" s="335" t="s">
        <v>495</v>
      </c>
      <c r="D168" s="719"/>
      <c r="E168" s="260">
        <v>632.63544440245346</v>
      </c>
      <c r="F168" s="254">
        <v>603.01195149962689</v>
      </c>
      <c r="I168" s="22"/>
    </row>
    <row r="169" spans="1:9" s="5" customFormat="1" ht="9.9499999999999993">
      <c r="A169" s="4"/>
      <c r="B169" s="20"/>
      <c r="C169" s="335" t="s">
        <v>538</v>
      </c>
      <c r="D169" s="719"/>
      <c r="E169" s="260">
        <v>155</v>
      </c>
      <c r="F169" s="254">
        <v>62.350784490410952</v>
      </c>
      <c r="I169" s="22"/>
    </row>
    <row r="170" spans="1:9" s="5" customFormat="1" ht="9.9499999999999993">
      <c r="A170" s="4"/>
      <c r="B170" s="20"/>
      <c r="C170" s="335" t="s">
        <v>497</v>
      </c>
      <c r="D170" s="719"/>
      <c r="E170" s="260">
        <v>1101.2173192718776</v>
      </c>
      <c r="F170" s="341">
        <v>579.78238426185067</v>
      </c>
      <c r="I170" s="22"/>
    </row>
    <row r="171" spans="1:9" s="5" customFormat="1" ht="9.9499999999999993">
      <c r="A171" s="4"/>
      <c r="B171" s="20"/>
      <c r="C171" s="335" t="s">
        <v>498</v>
      </c>
      <c r="D171" s="719"/>
      <c r="E171" s="260">
        <v>19</v>
      </c>
      <c r="F171" s="341">
        <v>12.970958681824641</v>
      </c>
      <c r="I171" s="22"/>
    </row>
    <row r="172" spans="1:9" s="5" customFormat="1" ht="9.9499999999999993">
      <c r="A172" s="4"/>
      <c r="B172" s="20"/>
      <c r="C172" s="335" t="s">
        <v>501</v>
      </c>
      <c r="D172" s="719"/>
      <c r="E172" s="260">
        <v>358.95808058275867</v>
      </c>
      <c r="F172" s="341">
        <v>436.58481836524385</v>
      </c>
      <c r="I172" s="22"/>
    </row>
    <row r="173" spans="1:9" s="5" customFormat="1" ht="9.9499999999999993">
      <c r="A173" s="4"/>
      <c r="B173" s="20"/>
      <c r="C173" s="335" t="s">
        <v>502</v>
      </c>
      <c r="D173" s="719"/>
      <c r="E173" s="260">
        <v>1234.4333045093338</v>
      </c>
      <c r="F173" s="341">
        <v>997.54501912896774</v>
      </c>
      <c r="I173" s="22"/>
    </row>
    <row r="174" spans="1:9" s="5" customFormat="1" ht="9.9499999999999993">
      <c r="A174" s="4"/>
      <c r="B174" s="20"/>
      <c r="C174" s="335" t="s">
        <v>503</v>
      </c>
      <c r="D174" s="719"/>
      <c r="E174" s="260">
        <v>4332.3614224758612</v>
      </c>
      <c r="F174" s="341">
        <v>3519.9412923840005</v>
      </c>
      <c r="I174" s="22"/>
    </row>
    <row r="175" spans="1:9" s="5" customFormat="1" ht="9.9499999999999993">
      <c r="A175" s="4"/>
      <c r="B175" s="20"/>
      <c r="C175" s="335" t="s">
        <v>504</v>
      </c>
      <c r="D175" s="719"/>
      <c r="E175" s="260">
        <v>235.48092076088895</v>
      </c>
      <c r="F175" s="341">
        <v>232.5172608</v>
      </c>
      <c r="I175" s="22"/>
    </row>
    <row r="176" spans="1:9" s="5" customFormat="1" ht="9.9499999999999993">
      <c r="A176" s="4"/>
      <c r="B176" s="20"/>
      <c r="C176" s="540" t="s">
        <v>539</v>
      </c>
      <c r="D176" s="316"/>
      <c r="E176" s="260">
        <v>4325.827933908</v>
      </c>
      <c r="F176" s="475" t="s">
        <v>534</v>
      </c>
      <c r="I176" s="22"/>
    </row>
    <row r="177" spans="1:9" s="97" customFormat="1" ht="10.5">
      <c r="A177" s="338"/>
      <c r="B177" s="339"/>
      <c r="C177" s="336" t="s">
        <v>471</v>
      </c>
      <c r="D177" s="336"/>
      <c r="E177" s="260" t="s">
        <v>534</v>
      </c>
      <c r="F177" s="260" t="s">
        <v>534</v>
      </c>
      <c r="I177" s="22"/>
    </row>
    <row r="178" spans="1:9" s="97" customFormat="1" ht="10.5">
      <c r="A178" s="338"/>
      <c r="B178" s="339"/>
      <c r="C178" s="336" t="s">
        <v>472</v>
      </c>
      <c r="D178" s="336"/>
      <c r="E178" s="337">
        <f>SUM(E179:E181)</f>
        <v>41122.477324254287</v>
      </c>
      <c r="F178" s="337">
        <f>SUM(F179:F181)</f>
        <v>37418.063921094858</v>
      </c>
      <c r="I178" s="22"/>
    </row>
    <row r="179" spans="1:9" s="5" customFormat="1" ht="9.9499999999999993">
      <c r="A179" s="4"/>
      <c r="B179" s="20"/>
      <c r="C179" s="335" t="s">
        <v>561</v>
      </c>
      <c r="D179" s="719"/>
      <c r="E179" s="254">
        <v>6258.847343098264</v>
      </c>
      <c r="F179" s="341">
        <v>3526.7987513287544</v>
      </c>
      <c r="I179" s="22"/>
    </row>
    <row r="180" spans="1:9" s="5" customFormat="1" ht="9.9499999999999993">
      <c r="A180" s="4"/>
      <c r="B180" s="20"/>
      <c r="C180" s="335" t="s">
        <v>562</v>
      </c>
      <c r="D180" s="719"/>
      <c r="E180" s="254">
        <v>18890.658976429691</v>
      </c>
      <c r="F180" s="254">
        <v>17423.261499234373</v>
      </c>
      <c r="I180" s="22"/>
    </row>
    <row r="181" spans="1:9" s="5" customFormat="1" ht="10.5">
      <c r="A181" s="4"/>
      <c r="B181" s="20"/>
      <c r="C181" s="537" t="s">
        <v>22</v>
      </c>
      <c r="D181" s="538"/>
      <c r="E181" s="342">
        <f>SUM(E182:E190)</f>
        <v>15972.971004726329</v>
      </c>
      <c r="F181" s="342">
        <f>SUM(F182:F191)</f>
        <v>16468.003670531729</v>
      </c>
      <c r="G181" s="4"/>
      <c r="I181" s="22"/>
    </row>
    <row r="182" spans="1:9" s="5" customFormat="1" ht="9.9499999999999993">
      <c r="A182" s="4"/>
      <c r="B182" s="20"/>
      <c r="C182" s="540" t="s">
        <v>537</v>
      </c>
      <c r="D182" s="719"/>
      <c r="E182" s="260">
        <v>12961.447279232363</v>
      </c>
      <c r="F182" s="341">
        <v>6237.7689280110762</v>
      </c>
      <c r="I182" s="22"/>
    </row>
    <row r="183" spans="1:9" s="5" customFormat="1" ht="9.9499999999999993">
      <c r="A183" s="4"/>
      <c r="B183" s="20"/>
      <c r="C183" s="335" t="s">
        <v>401</v>
      </c>
      <c r="D183" s="719"/>
      <c r="E183" s="260">
        <v>0</v>
      </c>
      <c r="F183" s="341">
        <v>3311.1476004893434</v>
      </c>
      <c r="I183" s="22"/>
    </row>
    <row r="184" spans="1:9" s="5" customFormat="1" ht="9.9499999999999993">
      <c r="A184" s="4"/>
      <c r="B184" s="20"/>
      <c r="C184" s="335" t="s">
        <v>507</v>
      </c>
      <c r="D184" s="719"/>
      <c r="E184" s="260">
        <v>0</v>
      </c>
      <c r="F184" s="341">
        <v>897.50136280918048</v>
      </c>
      <c r="I184" s="22"/>
    </row>
    <row r="185" spans="1:9" s="5" customFormat="1" ht="9.9499999999999993">
      <c r="A185" s="4"/>
      <c r="B185" s="20"/>
      <c r="C185" s="335" t="s">
        <v>508</v>
      </c>
      <c r="D185" s="719"/>
      <c r="E185" s="260">
        <v>809.7240284612069</v>
      </c>
      <c r="F185" s="341">
        <v>663.0412984115062</v>
      </c>
      <c r="I185" s="22"/>
    </row>
    <row r="186" spans="1:9" s="5" customFormat="1" ht="9.9499999999999993">
      <c r="A186" s="4"/>
      <c r="B186" s="20"/>
      <c r="C186" s="335" t="s">
        <v>499</v>
      </c>
      <c r="D186" s="719"/>
      <c r="E186" s="260">
        <v>1978.4746776241382</v>
      </c>
      <c r="F186" s="341">
        <v>2932.9232251183448</v>
      </c>
      <c r="I186" s="22"/>
    </row>
    <row r="187" spans="1:9" s="5" customFormat="1" ht="9.9499999999999993">
      <c r="A187" s="4"/>
      <c r="B187" s="20"/>
      <c r="C187" s="335" t="s">
        <v>493</v>
      </c>
      <c r="D187" s="719"/>
      <c r="E187" s="260">
        <v>204.32501940862073</v>
      </c>
      <c r="F187" s="341">
        <v>21.723577599999995</v>
      </c>
      <c r="I187" s="22"/>
    </row>
    <row r="188" spans="1:9" s="5" customFormat="1" ht="9.9499999999999993">
      <c r="A188" s="4"/>
      <c r="B188" s="20"/>
      <c r="C188" s="335" t="s">
        <v>538</v>
      </c>
      <c r="D188" s="719"/>
      <c r="E188" s="260">
        <v>19</v>
      </c>
      <c r="F188" s="254">
        <v>217.73337887129995</v>
      </c>
      <c r="I188" s="22"/>
    </row>
    <row r="189" spans="1:9" s="5" customFormat="1" ht="9.9499999999999993">
      <c r="A189" s="4"/>
      <c r="B189" s="20"/>
      <c r="C189" s="335" t="s">
        <v>497</v>
      </c>
      <c r="D189" s="719"/>
      <c r="E189" s="260">
        <v>0</v>
      </c>
      <c r="F189" s="341">
        <v>790.81964755015247</v>
      </c>
      <c r="I189" s="22"/>
    </row>
    <row r="190" spans="1:9" s="5" customFormat="1" ht="9.9499999999999993">
      <c r="A190" s="4"/>
      <c r="B190" s="20"/>
      <c r="C190" s="335" t="s">
        <v>498</v>
      </c>
      <c r="D190" s="719"/>
      <c r="E190" s="260">
        <v>0</v>
      </c>
      <c r="F190" s="341">
        <v>6.6380474222222219</v>
      </c>
      <c r="I190" s="22"/>
    </row>
    <row r="191" spans="1:9" s="5" customFormat="1" ht="9.9499999999999993">
      <c r="A191" s="4"/>
      <c r="B191" s="20"/>
      <c r="C191" s="335" t="s">
        <v>500</v>
      </c>
      <c r="D191" s="719"/>
      <c r="E191" s="475" t="s">
        <v>534</v>
      </c>
      <c r="F191" s="341">
        <v>1388.7066042486028</v>
      </c>
      <c r="I191" s="22"/>
    </row>
    <row r="192" spans="1:9" s="5" customFormat="1" ht="10.5" thickBot="1">
      <c r="A192" s="4"/>
      <c r="B192" s="20"/>
      <c r="C192" s="691" t="s">
        <v>539</v>
      </c>
      <c r="D192" s="692"/>
      <c r="E192" s="329">
        <v>0</v>
      </c>
      <c r="F192" s="693" t="s">
        <v>534</v>
      </c>
      <c r="I192" s="22"/>
    </row>
    <row r="193" spans="1:9" s="5" customFormat="1" ht="10.5" thickTop="1">
      <c r="A193" s="4"/>
      <c r="B193" s="20"/>
      <c r="C193" s="696" t="s">
        <v>477</v>
      </c>
      <c r="D193" s="312"/>
      <c r="E193" s="697"/>
      <c r="F193" s="697"/>
      <c r="I193" s="22"/>
    </row>
    <row r="194" spans="1:9" s="5" customFormat="1" ht="9.9499999999999993">
      <c r="A194" s="4"/>
      <c r="B194" s="20"/>
      <c r="C194" s="696" t="s">
        <v>563</v>
      </c>
      <c r="D194" s="698"/>
      <c r="E194" s="699"/>
      <c r="F194" s="699"/>
      <c r="I194" s="22"/>
    </row>
    <row r="195" spans="1:9" s="5" customFormat="1" ht="9.9499999999999993">
      <c r="A195" s="4"/>
      <c r="B195" s="20"/>
      <c r="C195" s="696" t="s">
        <v>478</v>
      </c>
      <c r="D195" s="698"/>
      <c r="E195" s="699"/>
      <c r="F195" s="699"/>
      <c r="I195" s="22"/>
    </row>
    <row r="196" spans="1:9" s="5" customFormat="1" ht="10.5">
      <c r="A196" s="4"/>
      <c r="B196" s="20"/>
      <c r="C196" s="97"/>
      <c r="D196" s="97"/>
      <c r="E196" s="476"/>
      <c r="F196" s="476"/>
      <c r="I196" s="22"/>
    </row>
    <row r="197" spans="1:9" s="5" customFormat="1" ht="10.5">
      <c r="A197" s="4"/>
      <c r="B197" s="20"/>
      <c r="C197" s="97"/>
      <c r="D197" s="97"/>
      <c r="E197" s="476"/>
      <c r="F197" s="476"/>
      <c r="I197" s="22"/>
    </row>
    <row r="198" spans="1:9" s="5" customFormat="1" ht="10.5">
      <c r="A198" s="4"/>
      <c r="B198" s="20"/>
      <c r="C198" s="97"/>
      <c r="D198" s="97"/>
      <c r="E198" s="476"/>
      <c r="F198" s="476"/>
      <c r="I198" s="22"/>
    </row>
    <row r="199" spans="1:9" s="5" customFormat="1" ht="10.5">
      <c r="A199" s="4"/>
      <c r="B199" s="20"/>
      <c r="C199" s="97"/>
      <c r="D199" s="97"/>
      <c r="E199" s="476"/>
      <c r="F199" s="476"/>
      <c r="I199" s="22"/>
    </row>
    <row r="200" spans="1:9" s="5" customFormat="1" ht="10.5">
      <c r="A200" s="4"/>
      <c r="B200" s="20"/>
      <c r="C200" s="97"/>
      <c r="D200" s="97"/>
      <c r="E200" s="476"/>
      <c r="F200" s="476"/>
      <c r="I200" s="22"/>
    </row>
    <row r="201" spans="1:9" s="5" customFormat="1" ht="10.5">
      <c r="A201" s="4"/>
      <c r="B201" s="20"/>
      <c r="C201" s="97"/>
      <c r="D201" s="97"/>
      <c r="E201" s="476"/>
      <c r="F201" s="476"/>
      <c r="I201" s="22"/>
    </row>
    <row r="202" spans="1:9" s="5" customFormat="1" ht="10.5">
      <c r="A202" s="4"/>
      <c r="B202" s="20"/>
      <c r="C202" s="97"/>
      <c r="D202" s="97"/>
      <c r="E202" s="476"/>
      <c r="F202" s="476"/>
      <c r="I202" s="22"/>
    </row>
    <row r="203" spans="1:9" s="5" customFormat="1" ht="10.5">
      <c r="A203" s="4"/>
      <c r="B203" s="20"/>
      <c r="C203" s="97"/>
      <c r="D203" s="97"/>
      <c r="E203" s="476"/>
      <c r="F203" s="476"/>
      <c r="I203" s="22"/>
    </row>
    <row r="204" spans="1:9" s="5" customFormat="1" ht="10.5">
      <c r="A204" s="4"/>
      <c r="B204" s="20"/>
      <c r="C204" s="97"/>
      <c r="D204" s="97"/>
      <c r="E204" s="476"/>
      <c r="F204" s="476"/>
      <c r="I204" s="22"/>
    </row>
    <row r="205" spans="1:9" s="5" customFormat="1" ht="10.5">
      <c r="A205" s="4"/>
      <c r="B205" s="20"/>
      <c r="C205" s="97"/>
      <c r="D205" s="97"/>
      <c r="E205" s="476"/>
      <c r="F205" s="476"/>
      <c r="I205" s="22"/>
    </row>
    <row r="206" spans="1:9" s="5" customFormat="1" ht="10.5">
      <c r="A206" s="4"/>
      <c r="B206" s="20"/>
      <c r="C206" s="97"/>
      <c r="D206" s="97"/>
      <c r="E206" s="476"/>
      <c r="F206" s="476"/>
      <c r="I206" s="22"/>
    </row>
    <row r="207" spans="1:9" s="5" customFormat="1" ht="10.5">
      <c r="A207" s="4"/>
      <c r="B207" s="20"/>
      <c r="C207" s="97"/>
      <c r="D207" s="97"/>
      <c r="E207" s="476"/>
      <c r="F207" s="476"/>
      <c r="I207" s="22"/>
    </row>
    <row r="208" spans="1:9" s="5" customFormat="1" ht="10.5">
      <c r="A208" s="4"/>
      <c r="B208" s="20"/>
      <c r="C208" s="97"/>
      <c r="D208" s="97"/>
      <c r="E208" s="476"/>
      <c r="F208" s="476"/>
      <c r="I208" s="22"/>
    </row>
    <row r="209" spans="1:9" s="5" customFormat="1" ht="10.5">
      <c r="A209" s="4"/>
      <c r="B209" s="20"/>
      <c r="C209" s="97"/>
      <c r="D209" s="97"/>
      <c r="E209" s="476"/>
      <c r="F209" s="476"/>
      <c r="I209" s="22"/>
    </row>
    <row r="210" spans="1:9" s="5" customFormat="1" ht="10.5">
      <c r="A210" s="4"/>
      <c r="B210" s="20"/>
      <c r="C210" s="97"/>
      <c r="D210" s="97"/>
      <c r="E210" s="476"/>
      <c r="F210" s="476"/>
      <c r="I210" s="22"/>
    </row>
    <row r="211" spans="1:9" s="5" customFormat="1" ht="10.5">
      <c r="A211" s="4"/>
      <c r="B211" s="20"/>
      <c r="C211" s="97"/>
      <c r="D211" s="97"/>
      <c r="E211" s="476"/>
      <c r="F211" s="476"/>
      <c r="I211" s="22"/>
    </row>
    <row r="212" spans="1:9" s="5" customFormat="1" ht="10.5">
      <c r="A212" s="4"/>
      <c r="B212" s="20"/>
      <c r="C212" s="97"/>
      <c r="D212" s="97"/>
      <c r="E212" s="476"/>
      <c r="F212" s="476"/>
      <c r="I212" s="22"/>
    </row>
    <row r="213" spans="1:9" s="5" customFormat="1" ht="10.5">
      <c r="A213" s="4"/>
      <c r="B213" s="20"/>
      <c r="C213" s="97"/>
      <c r="D213" s="97"/>
      <c r="E213" s="476"/>
      <c r="F213" s="476"/>
      <c r="I213" s="22"/>
    </row>
    <row r="214" spans="1:9" s="5" customFormat="1" ht="10.5">
      <c r="A214" s="4"/>
      <c r="B214" s="20"/>
      <c r="C214" s="97"/>
      <c r="D214" s="97"/>
      <c r="E214" s="476"/>
      <c r="F214" s="476"/>
      <c r="I214" s="22"/>
    </row>
    <row r="215" spans="1:9" s="5" customFormat="1" ht="10.5">
      <c r="A215" s="4"/>
      <c r="B215" s="20"/>
      <c r="C215" s="97"/>
      <c r="D215" s="97"/>
      <c r="E215" s="476"/>
      <c r="F215" s="476"/>
      <c r="I215" s="22"/>
    </row>
    <row r="216" spans="1:9" s="5" customFormat="1" ht="10.5">
      <c r="A216" s="4"/>
      <c r="B216" s="20"/>
      <c r="E216" s="96"/>
      <c r="F216" s="96"/>
      <c r="I216" s="22"/>
    </row>
    <row r="217" spans="1:9" s="5" customFormat="1" ht="10.5">
      <c r="A217" s="4"/>
      <c r="B217" s="20"/>
      <c r="E217" s="96"/>
      <c r="F217" s="96"/>
      <c r="I217" s="22"/>
    </row>
    <row r="218" spans="1:9" s="5" customFormat="1" ht="10.5">
      <c r="A218" s="4"/>
      <c r="B218" s="20"/>
      <c r="E218" s="96"/>
      <c r="F218" s="96"/>
      <c r="I218" s="22"/>
    </row>
    <row r="219" spans="1:9" s="5" customFormat="1" ht="10.5">
      <c r="A219" s="4"/>
      <c r="B219" s="20"/>
      <c r="E219" s="96"/>
      <c r="F219" s="96"/>
      <c r="I219" s="22"/>
    </row>
    <row r="220" spans="1:9" s="5" customFormat="1" ht="10.5">
      <c r="A220" s="4"/>
      <c r="B220" s="20"/>
      <c r="E220" s="96"/>
      <c r="F220" s="96"/>
      <c r="I220" s="22"/>
    </row>
    <row r="221" spans="1:9" s="5" customFormat="1" ht="10.5">
      <c r="A221" s="4"/>
      <c r="B221" s="20"/>
      <c r="E221" s="96"/>
      <c r="F221" s="96"/>
      <c r="I221" s="22"/>
    </row>
    <row r="222" spans="1:9" s="5" customFormat="1" ht="10.5">
      <c r="A222" s="4"/>
      <c r="B222" s="20"/>
      <c r="E222" s="96"/>
      <c r="F222" s="96"/>
      <c r="I222" s="22"/>
    </row>
    <row r="223" spans="1:9" s="5" customFormat="1" ht="10.5">
      <c r="A223" s="4"/>
      <c r="B223" s="20"/>
      <c r="E223" s="96"/>
      <c r="F223" s="96"/>
      <c r="I223" s="22"/>
    </row>
    <row r="224" spans="1:9" s="5" customFormat="1" ht="10.5">
      <c r="A224" s="4"/>
      <c r="B224" s="20"/>
      <c r="E224" s="96"/>
      <c r="F224" s="96"/>
      <c r="I224" s="22"/>
    </row>
    <row r="225" spans="1:16" s="5" customFormat="1" ht="10.5">
      <c r="A225" s="4"/>
      <c r="B225" s="20"/>
      <c r="E225" s="96"/>
      <c r="F225" s="96"/>
      <c r="I225" s="22"/>
    </row>
    <row r="226" spans="1:16" s="5" customFormat="1" ht="10.5">
      <c r="A226" s="4"/>
      <c r="B226" s="20"/>
      <c r="E226" s="96"/>
      <c r="F226" s="96"/>
      <c r="I226" s="22"/>
    </row>
    <row r="227" spans="1:16" s="5" customFormat="1" ht="10.5">
      <c r="A227" s="4"/>
      <c r="B227" s="20"/>
      <c r="E227" s="96"/>
      <c r="F227" s="96"/>
      <c r="I227" s="22"/>
    </row>
    <row r="228" spans="1:16" s="5" customFormat="1" ht="10.5">
      <c r="A228" s="4"/>
      <c r="B228" s="20"/>
      <c r="E228" s="96"/>
      <c r="F228" s="96"/>
      <c r="I228" s="22"/>
    </row>
    <row r="229" spans="1:16" s="5" customFormat="1" ht="10.5">
      <c r="A229" s="4"/>
      <c r="B229" s="20"/>
      <c r="E229" s="96"/>
      <c r="F229" s="96"/>
      <c r="I229" s="22"/>
    </row>
    <row r="230" spans="1:16" s="5" customFormat="1" ht="10.5">
      <c r="A230" s="4"/>
      <c r="B230" s="20"/>
      <c r="E230" s="96"/>
      <c r="F230" s="96"/>
      <c r="I230" s="22"/>
    </row>
    <row r="231" spans="1:16" s="5" customFormat="1" ht="10.5">
      <c r="A231" s="4"/>
      <c r="B231" s="20"/>
      <c r="E231" s="96"/>
      <c r="F231" s="96"/>
      <c r="I231" s="22"/>
    </row>
    <row r="232" spans="1:16" s="5" customFormat="1" ht="10.5">
      <c r="A232" s="4"/>
      <c r="B232" s="20"/>
      <c r="E232" s="96"/>
      <c r="F232" s="96"/>
      <c r="I232" s="22"/>
    </row>
    <row r="233" spans="1:16" s="5" customFormat="1" ht="10.5">
      <c r="A233" s="4"/>
      <c r="B233" s="20"/>
      <c r="E233" s="96"/>
      <c r="F233" s="96"/>
      <c r="I233" s="22"/>
    </row>
    <row r="234" spans="1:16" s="5" customFormat="1" ht="10.5">
      <c r="A234" s="4"/>
      <c r="B234" s="20"/>
      <c r="E234" s="96"/>
      <c r="F234" s="96"/>
      <c r="I234" s="22"/>
    </row>
    <row r="235" spans="1:16" s="5" customFormat="1" ht="9.9499999999999993">
      <c r="A235" s="4"/>
      <c r="B235" s="20"/>
      <c r="C235" s="19"/>
      <c r="D235" s="19"/>
      <c r="E235" s="111"/>
      <c r="F235" s="717"/>
      <c r="G235" s="21"/>
      <c r="H235" s="21"/>
      <c r="I235" s="22"/>
    </row>
    <row r="236" spans="1:16" s="5" customFormat="1" ht="9.9499999999999993">
      <c r="A236" s="4"/>
      <c r="B236" s="20"/>
      <c r="C236" s="19"/>
      <c r="D236" s="19"/>
      <c r="E236" s="111"/>
      <c r="F236" s="717"/>
      <c r="G236" s="717"/>
      <c r="H236" s="21"/>
      <c r="I236" s="22"/>
    </row>
    <row r="237" spans="1:16" s="64" customFormat="1" ht="30.75" customHeight="1" thickBot="1">
      <c r="A237" s="66"/>
      <c r="B237" s="68"/>
      <c r="C237" s="69"/>
      <c r="D237" s="70" t="s">
        <v>564</v>
      </c>
      <c r="E237" s="71"/>
      <c r="F237" s="71"/>
      <c r="G237" s="71"/>
      <c r="H237" s="71"/>
      <c r="I237" s="22"/>
      <c r="J237" s="71"/>
      <c r="K237" s="71"/>
      <c r="L237" s="71"/>
      <c r="M237" s="71"/>
      <c r="N237" s="71"/>
      <c r="O237" s="71"/>
      <c r="P237" s="72"/>
    </row>
    <row r="238" spans="1:16" s="73" customFormat="1" ht="28.5" customHeight="1" thickBot="1">
      <c r="A238" s="66"/>
      <c r="B238" s="76"/>
      <c r="C238" s="77"/>
      <c r="D238" s="78" t="s">
        <v>280</v>
      </c>
      <c r="E238" s="80"/>
      <c r="F238" s="80"/>
      <c r="G238" s="80"/>
      <c r="H238" s="80"/>
      <c r="I238" s="46"/>
      <c r="J238" s="3"/>
      <c r="K238" s="80"/>
      <c r="L238" s="80"/>
      <c r="M238" s="80"/>
      <c r="N238" s="80"/>
      <c r="O238" s="80"/>
      <c r="P238" s="81"/>
    </row>
    <row r="239" spans="1:16" s="5" customFormat="1" ht="11.45">
      <c r="A239" s="66"/>
      <c r="B239" s="16"/>
      <c r="I239" s="22"/>
      <c r="P239" s="14"/>
    </row>
    <row r="240" spans="1:16" s="5" customFormat="1" ht="9.9499999999999993">
      <c r="A240" s="4"/>
      <c r="B240" s="20"/>
      <c r="C240" s="19"/>
      <c r="D240" s="19"/>
      <c r="E240" s="111"/>
      <c r="F240" s="717"/>
      <c r="G240" s="717"/>
      <c r="H240" s="21"/>
      <c r="I240" s="22"/>
    </row>
    <row r="241" spans="1:9" s="5" customFormat="1" ht="9.9499999999999993">
      <c r="A241" s="4"/>
      <c r="B241" s="20"/>
      <c r="C241" s="19"/>
      <c r="D241" s="19"/>
      <c r="E241" s="111"/>
      <c r="F241" s="717"/>
      <c r="G241" s="717"/>
      <c r="H241" s="21"/>
      <c r="I241" s="22"/>
    </row>
    <row r="242" spans="1:9" s="55" customFormat="1" ht="15" customHeight="1">
      <c r="A242" s="50"/>
      <c r="B242" s="51"/>
      <c r="C242" s="49" t="s">
        <v>447</v>
      </c>
      <c r="D242" s="49"/>
      <c r="E242" s="52"/>
      <c r="F242" s="52"/>
      <c r="G242" s="53"/>
      <c r="H242" s="53"/>
      <c r="I242" s="54"/>
    </row>
    <row r="243" spans="1:9" s="5" customFormat="1" ht="10.5">
      <c r="A243" s="4"/>
      <c r="B243" s="20"/>
      <c r="C243" s="97"/>
      <c r="D243" s="97"/>
      <c r="E243" s="96"/>
      <c r="F243" s="96"/>
      <c r="I243" s="22"/>
    </row>
    <row r="244" spans="1:9" s="5" customFormat="1" ht="10.5">
      <c r="A244" s="4"/>
      <c r="B244" s="20"/>
      <c r="C244" s="97" t="s">
        <v>474</v>
      </c>
      <c r="D244" s="97"/>
      <c r="E244" s="89" t="s">
        <v>46</v>
      </c>
      <c r="F244" s="89" t="s">
        <v>47</v>
      </c>
      <c r="G244" s="89" t="s">
        <v>525</v>
      </c>
      <c r="I244" s="22"/>
    </row>
    <row r="245" spans="1:9" s="97" customFormat="1" ht="12.6">
      <c r="A245" s="4"/>
      <c r="B245" s="20"/>
      <c r="C245" s="660" t="s">
        <v>448</v>
      </c>
      <c r="D245" s="529"/>
      <c r="E245" s="529" t="s">
        <v>565</v>
      </c>
      <c r="F245" s="529" t="s">
        <v>565</v>
      </c>
      <c r="G245" s="529" t="s">
        <v>526</v>
      </c>
      <c r="I245" s="22"/>
    </row>
    <row r="246" spans="1:9" s="5" customFormat="1" ht="9.9499999999999993">
      <c r="A246" s="4"/>
      <c r="B246" s="20"/>
      <c r="C246" s="349" t="s">
        <v>566</v>
      </c>
      <c r="D246" s="719"/>
      <c r="E246" s="350">
        <f>SUM(E15,E18)*1000/'Asset Performance'!$E$41</f>
        <v>15.276211756512154</v>
      </c>
      <c r="F246" s="350">
        <f>SUM(F15,F18)*1000/'Asset Performance'!$E$41</f>
        <v>8.565642981178577</v>
      </c>
      <c r="G246" s="661">
        <f>(E246-F246)/E246*-1</f>
        <v>-0.43928225677239013</v>
      </c>
      <c r="I246" s="22"/>
    </row>
    <row r="247" spans="1:9" s="5" customFormat="1" ht="12">
      <c r="A247" s="4"/>
      <c r="B247" s="20"/>
      <c r="C247" s="349" t="s">
        <v>567</v>
      </c>
      <c r="D247" s="719"/>
      <c r="E247" s="350">
        <f>SUM(E15,E18,E21)*1000/'Asset Performance'!$E$41</f>
        <v>80.730949050500158</v>
      </c>
      <c r="F247" s="350">
        <f>SUM(F15,F18,F21)*1000/'Asset Performance'!$E$41</f>
        <v>64.809843880636649</v>
      </c>
      <c r="G247" s="661">
        <f t="shared" ref="G247:G252" si="1">(E247-F247)/E247*-1</f>
        <v>-0.197211916335881</v>
      </c>
      <c r="I247" s="22"/>
    </row>
    <row r="248" spans="1:9" s="97" customFormat="1" ht="10.5">
      <c r="A248" s="4"/>
      <c r="B248" s="20"/>
      <c r="C248" s="336" t="s">
        <v>21</v>
      </c>
      <c r="D248" s="336"/>
      <c r="E248" s="260"/>
      <c r="F248" s="260"/>
      <c r="G248" s="661"/>
      <c r="I248" s="22"/>
    </row>
    <row r="249" spans="1:9" s="5" customFormat="1" ht="12">
      <c r="A249" s="4"/>
      <c r="B249" s="20"/>
      <c r="C249" s="349" t="s">
        <v>568</v>
      </c>
      <c r="D249" s="719"/>
      <c r="E249" s="350">
        <f>SUM(E16,E19)*1000/'Asset Performance'!$E$39</f>
        <v>38.739599305244901</v>
      </c>
      <c r="F249" s="350">
        <f>SUM(F16,F19)*1000/'Asset Performance'!$E$39</f>
        <v>31.383044130761146</v>
      </c>
      <c r="G249" s="661">
        <f t="shared" si="1"/>
        <v>-0.18989755460603749</v>
      </c>
      <c r="I249" s="22"/>
    </row>
    <row r="250" spans="1:9" s="5" customFormat="1" ht="12">
      <c r="A250" s="4"/>
      <c r="B250" s="20"/>
      <c r="C250" s="349" t="s">
        <v>567</v>
      </c>
      <c r="D250" s="719"/>
      <c r="E250" s="350">
        <f>SUM(E16,E19,E22)*1000/'Asset Performance'!$E$39</f>
        <v>205.97314277867849</v>
      </c>
      <c r="F250" s="350">
        <f>SUM(F16,F19,F22)*1000/'Asset Performance'!$E$39</f>
        <v>175.83708464431231</v>
      </c>
      <c r="G250" s="661">
        <f t="shared" si="1"/>
        <v>-0.14631061956824085</v>
      </c>
      <c r="I250" s="22"/>
    </row>
    <row r="251" spans="1:9" s="97" customFormat="1" ht="10.5">
      <c r="A251" s="4"/>
      <c r="B251" s="20"/>
      <c r="C251" s="336" t="s">
        <v>22</v>
      </c>
      <c r="D251" s="336"/>
      <c r="E251" s="350"/>
      <c r="F251" s="350"/>
      <c r="G251" s="661"/>
      <c r="I251" s="22"/>
    </row>
    <row r="252" spans="1:9" s="5" customFormat="1" ht="12">
      <c r="A252" s="4"/>
      <c r="B252" s="20"/>
      <c r="C252" s="349" t="s">
        <v>568</v>
      </c>
      <c r="D252" s="719"/>
      <c r="E252" s="350">
        <f>1000*SUM(E17,E20)/'Asset Performance'!$E$40</f>
        <v>11.891826926954913</v>
      </c>
      <c r="F252" s="350">
        <f>1000*SUM(F17,F20)/'Asset Performance'!$E$40</f>
        <v>5.2744359404143397</v>
      </c>
      <c r="G252" s="661">
        <f t="shared" si="1"/>
        <v>-0.55646546381709394</v>
      </c>
      <c r="I252" s="22"/>
    </row>
    <row r="253" spans="1:9" s="5" customFormat="1" ht="12.6" thickBot="1">
      <c r="A253" s="4"/>
      <c r="B253" s="20"/>
      <c r="C253" s="505" t="s">
        <v>567</v>
      </c>
      <c r="D253" s="506"/>
      <c r="E253" s="545">
        <f>1000*SUM(E17,E20,E23)/'Asset Performance'!$E$40</f>
        <v>62.665877261792957</v>
      </c>
      <c r="F253" s="545">
        <f>1000*SUM(F17,F20,F23)/'Asset Performance'!$E$40</f>
        <v>48.795152543857455</v>
      </c>
      <c r="G253" s="662">
        <f>(E253-F253)/E253*-1</f>
        <v>-0.22134414012891201</v>
      </c>
      <c r="I253" s="22"/>
    </row>
    <row r="254" spans="1:9" s="5" customFormat="1" ht="10.5" thickTop="1">
      <c r="A254" s="4"/>
      <c r="B254" s="20"/>
      <c r="C254" s="349"/>
      <c r="D254" s="719"/>
      <c r="E254" s="719"/>
      <c r="F254" s="719"/>
      <c r="I254" s="22"/>
    </row>
    <row r="255" spans="1:9" s="5" customFormat="1" ht="9.9499999999999993">
      <c r="A255" s="4"/>
      <c r="B255" s="20"/>
      <c r="C255" s="349"/>
      <c r="D255" s="719"/>
      <c r="E255" s="348"/>
      <c r="F255" s="348"/>
      <c r="I255" s="22"/>
    </row>
    <row r="256" spans="1:9" s="55" customFormat="1" ht="15" customHeight="1">
      <c r="A256" s="50"/>
      <c r="B256" s="51"/>
      <c r="C256" s="269" t="s">
        <v>569</v>
      </c>
      <c r="D256" s="49"/>
      <c r="E256" s="52"/>
      <c r="F256" s="52"/>
      <c r="G256" s="53"/>
      <c r="H256" s="53"/>
      <c r="I256" s="54"/>
    </row>
    <row r="257" spans="1:9" s="5" customFormat="1" ht="9.9499999999999993">
      <c r="A257" s="4"/>
      <c r="B257" s="20"/>
      <c r="C257" s="349"/>
      <c r="D257" s="719"/>
      <c r="E257" s="348"/>
      <c r="F257" s="348"/>
      <c r="I257" s="22"/>
    </row>
    <row r="258" spans="1:9" s="5" customFormat="1" ht="11.25" customHeight="1">
      <c r="A258" s="4"/>
      <c r="B258" s="20"/>
      <c r="C258" s="512" t="s">
        <v>570</v>
      </c>
      <c r="D258" s="511"/>
      <c r="E258" s="618" t="s">
        <v>46</v>
      </c>
      <c r="F258" s="619" t="s">
        <v>47</v>
      </c>
      <c r="G258" s="717"/>
      <c r="H258" s="21"/>
      <c r="I258" s="22"/>
    </row>
    <row r="259" spans="1:9" s="5" customFormat="1" ht="9.9499999999999993">
      <c r="A259" s="4"/>
      <c r="B259" s="20"/>
      <c r="C259" s="335" t="s">
        <v>285</v>
      </c>
      <c r="D259" s="719"/>
      <c r="E259" s="513">
        <v>37.969321427330875</v>
      </c>
      <c r="F259" s="513">
        <v>35.531735222243348</v>
      </c>
      <c r="G259" s="717"/>
      <c r="H259" s="21"/>
      <c r="I259" s="22"/>
    </row>
    <row r="260" spans="1:9" s="5" customFormat="1" ht="9.9499999999999993">
      <c r="A260" s="4"/>
      <c r="B260" s="20"/>
      <c r="C260" s="335" t="s">
        <v>286</v>
      </c>
      <c r="D260" s="719"/>
      <c r="E260" s="513">
        <v>37.528799702289795</v>
      </c>
      <c r="F260" s="513">
        <v>50.007165047456077</v>
      </c>
      <c r="G260" s="717"/>
      <c r="H260" s="21"/>
      <c r="I260" s="22"/>
    </row>
    <row r="261" spans="1:9" s="5" customFormat="1" ht="9.9499999999999993">
      <c r="A261" s="4"/>
      <c r="B261" s="20"/>
      <c r="C261" s="335" t="s">
        <v>381</v>
      </c>
      <c r="D261" s="719"/>
      <c r="E261" s="513">
        <v>47.140387204287016</v>
      </c>
      <c r="F261" s="513">
        <v>44.726367141550121</v>
      </c>
      <c r="G261" s="717"/>
      <c r="H261" s="21"/>
      <c r="I261" s="22"/>
    </row>
    <row r="262" spans="1:9" s="5" customFormat="1" ht="9.9499999999999993">
      <c r="A262" s="4"/>
      <c r="B262" s="20"/>
      <c r="C262" s="335" t="s">
        <v>377</v>
      </c>
      <c r="D262" s="719"/>
      <c r="E262" s="513">
        <v>25.162406779661019</v>
      </c>
      <c r="F262" s="513">
        <v>24.479630724846743</v>
      </c>
      <c r="G262" s="717"/>
      <c r="H262" s="21"/>
      <c r="I262" s="22"/>
    </row>
    <row r="263" spans="1:9" s="5" customFormat="1" ht="9.9499999999999993">
      <c r="A263" s="4"/>
      <c r="B263" s="20"/>
      <c r="C263" s="540" t="s">
        <v>537</v>
      </c>
      <c r="D263" s="719"/>
      <c r="E263" s="260" t="s">
        <v>94</v>
      </c>
      <c r="F263" s="341">
        <v>12.675979518999371</v>
      </c>
      <c r="I263" s="22"/>
    </row>
    <row r="264" spans="1:9" s="5" customFormat="1" ht="9.9499999999999993">
      <c r="A264" s="4"/>
      <c r="B264" s="20"/>
      <c r="C264" s="335" t="s">
        <v>401</v>
      </c>
      <c r="D264" s="719"/>
      <c r="E264" s="260" t="s">
        <v>94</v>
      </c>
      <c r="F264" s="341">
        <v>59.894740879432952</v>
      </c>
      <c r="I264" s="22"/>
    </row>
    <row r="265" spans="1:9" s="5" customFormat="1" ht="10.5">
      <c r="A265" s="4"/>
      <c r="B265" s="20"/>
      <c r="C265" s="336" t="s">
        <v>571</v>
      </c>
      <c r="D265" s="336"/>
      <c r="E265" s="542">
        <v>41.173668973119923</v>
      </c>
      <c r="F265" s="542">
        <v>39.306207203964213</v>
      </c>
      <c r="G265" s="717"/>
      <c r="H265" s="21"/>
      <c r="I265" s="22"/>
    </row>
    <row r="266" spans="1:9" s="5" customFormat="1" ht="11.1" thickBot="1">
      <c r="A266" s="4"/>
      <c r="B266" s="20"/>
      <c r="C266" s="514" t="s">
        <v>572</v>
      </c>
      <c r="D266" s="514"/>
      <c r="E266" s="515" t="s">
        <v>94</v>
      </c>
      <c r="F266" s="515">
        <v>20.218273469941511</v>
      </c>
      <c r="G266" s="717"/>
      <c r="H266" s="21"/>
      <c r="I266" s="22"/>
    </row>
    <row r="267" spans="1:9" s="5" customFormat="1" ht="11.1" thickTop="1">
      <c r="A267" s="4"/>
      <c r="B267" s="20"/>
      <c r="C267" s="336"/>
      <c r="D267" s="336"/>
      <c r="E267" s="541"/>
      <c r="F267" s="541"/>
      <c r="G267" s="717"/>
      <c r="H267" s="21"/>
      <c r="I267" s="22"/>
    </row>
    <row r="268" spans="1:9" s="5" customFormat="1" ht="10.5">
      <c r="A268" s="4"/>
      <c r="B268" s="20"/>
      <c r="C268" s="336"/>
      <c r="D268" s="336"/>
      <c r="E268" s="541"/>
      <c r="F268" s="541"/>
      <c r="G268" s="717"/>
      <c r="H268" s="21"/>
      <c r="I268" s="22"/>
    </row>
    <row r="269" spans="1:9" s="5" customFormat="1" ht="10.5">
      <c r="A269" s="4"/>
      <c r="B269" s="20"/>
      <c r="C269" s="336"/>
      <c r="D269" s="336"/>
      <c r="E269" s="541"/>
      <c r="F269" s="541"/>
      <c r="G269" s="717"/>
      <c r="H269" s="21"/>
      <c r="I269" s="22"/>
    </row>
    <row r="270" spans="1:9" s="5" customFormat="1" ht="10.5">
      <c r="A270" s="4"/>
      <c r="B270" s="20"/>
      <c r="C270" s="336"/>
      <c r="D270" s="336"/>
      <c r="E270" s="541"/>
      <c r="F270" s="541"/>
      <c r="G270" s="717"/>
      <c r="H270" s="21"/>
      <c r="I270" s="22"/>
    </row>
    <row r="271" spans="1:9" s="5" customFormat="1" ht="10.5">
      <c r="A271" s="4"/>
      <c r="B271" s="20"/>
      <c r="C271" s="336"/>
      <c r="D271" s="336"/>
      <c r="E271" s="541"/>
      <c r="F271" s="541"/>
      <c r="G271" s="717"/>
      <c r="H271" s="21"/>
      <c r="I271" s="22"/>
    </row>
    <row r="272" spans="1:9" s="5" customFormat="1" ht="10.5">
      <c r="A272" s="4"/>
      <c r="B272" s="20"/>
      <c r="C272" s="336"/>
      <c r="D272" s="336"/>
      <c r="E272" s="541"/>
      <c r="F272" s="541"/>
      <c r="G272" s="717"/>
      <c r="H272" s="21"/>
      <c r="I272" s="22"/>
    </row>
    <row r="273" spans="1:9" s="5" customFormat="1" ht="10.5">
      <c r="A273" s="4"/>
      <c r="B273" s="20"/>
      <c r="C273" s="336"/>
      <c r="D273" s="336"/>
      <c r="E273" s="541"/>
      <c r="F273" s="541"/>
      <c r="G273" s="717"/>
      <c r="H273" s="21"/>
      <c r="I273" s="22"/>
    </row>
    <row r="274" spans="1:9" s="5" customFormat="1" ht="10.5">
      <c r="A274" s="4"/>
      <c r="B274" s="20"/>
      <c r="C274" s="336"/>
      <c r="D274" s="336"/>
      <c r="E274" s="541"/>
      <c r="F274" s="541"/>
      <c r="G274" s="717"/>
      <c r="H274" s="21"/>
      <c r="I274" s="22"/>
    </row>
    <row r="275" spans="1:9" s="5" customFormat="1" ht="10.5">
      <c r="A275" s="4"/>
      <c r="B275" s="20"/>
      <c r="C275" s="336"/>
      <c r="D275" s="336"/>
      <c r="E275" s="541"/>
      <c r="F275" s="541"/>
      <c r="G275" s="717"/>
      <c r="H275" s="21"/>
      <c r="I275" s="22"/>
    </row>
    <row r="276" spans="1:9" s="5" customFormat="1" ht="10.5">
      <c r="A276" s="4"/>
      <c r="B276" s="20"/>
      <c r="C276" s="336"/>
      <c r="D276" s="336"/>
      <c r="E276" s="541"/>
      <c r="F276" s="541"/>
      <c r="G276" s="717"/>
      <c r="H276" s="21"/>
      <c r="I276" s="22"/>
    </row>
    <row r="277" spans="1:9" s="5" customFormat="1" ht="10.5">
      <c r="A277" s="4"/>
      <c r="B277" s="20"/>
      <c r="C277" s="336"/>
      <c r="D277" s="336"/>
      <c r="E277" s="541"/>
      <c r="F277" s="541"/>
      <c r="G277" s="717"/>
      <c r="H277" s="21"/>
      <c r="I277" s="22"/>
    </row>
    <row r="278" spans="1:9" s="5" customFormat="1" ht="10.5">
      <c r="A278" s="4"/>
      <c r="B278" s="20"/>
      <c r="C278" s="336"/>
      <c r="D278" s="336"/>
      <c r="E278" s="541"/>
      <c r="F278" s="541"/>
      <c r="G278" s="717"/>
      <c r="H278" s="21"/>
      <c r="I278" s="22"/>
    </row>
    <row r="279" spans="1:9" s="5" customFormat="1" ht="10.5">
      <c r="A279" s="4"/>
      <c r="B279" s="20"/>
      <c r="C279" s="336"/>
      <c r="D279" s="336"/>
      <c r="E279" s="541"/>
      <c r="F279" s="541"/>
      <c r="G279" s="717"/>
      <c r="H279" s="21"/>
      <c r="I279" s="22"/>
    </row>
    <row r="280" spans="1:9" s="5" customFormat="1" ht="10.5">
      <c r="A280" s="4"/>
      <c r="B280" s="20"/>
      <c r="C280" s="546" t="s">
        <v>573</v>
      </c>
      <c r="D280" s="336"/>
      <c r="E280" s="541"/>
      <c r="F280" s="541"/>
      <c r="G280" s="717"/>
      <c r="H280" s="21"/>
      <c r="I280" s="22"/>
    </row>
    <row r="281" spans="1:9" s="5" customFormat="1" ht="10.5">
      <c r="A281" s="4"/>
      <c r="B281" s="20"/>
      <c r="C281" s="546"/>
      <c r="D281" s="336"/>
      <c r="E281" s="541"/>
      <c r="F281" s="541"/>
      <c r="G281" s="717"/>
      <c r="H281" s="21"/>
      <c r="I281" s="22"/>
    </row>
    <row r="282" spans="1:9" s="5" customFormat="1" ht="10.5">
      <c r="A282" s="4"/>
      <c r="B282" s="20"/>
      <c r="C282" s="804" t="s">
        <v>574</v>
      </c>
      <c r="D282" s="804"/>
      <c r="E282" s="618" t="s">
        <v>46</v>
      </c>
      <c r="F282" s="619" t="s">
        <v>47</v>
      </c>
      <c r="G282" s="717"/>
      <c r="H282" s="21"/>
      <c r="I282" s="22"/>
    </row>
    <row r="283" spans="1:9" s="5" customFormat="1" ht="10.5">
      <c r="A283" s="4"/>
      <c r="B283" s="20"/>
      <c r="C283" s="335" t="s">
        <v>285</v>
      </c>
      <c r="D283" s="719"/>
      <c r="E283" s="260">
        <v>248287.69</v>
      </c>
      <c r="F283" s="260">
        <v>608500.03</v>
      </c>
      <c r="G283" s="510"/>
      <c r="H283" s="21"/>
      <c r="I283" s="22"/>
    </row>
    <row r="284" spans="1:9" s="5" customFormat="1" ht="10.5">
      <c r="A284" s="4"/>
      <c r="B284" s="20"/>
      <c r="C284" s="335" t="s">
        <v>286</v>
      </c>
      <c r="D284" s="719"/>
      <c r="E284" s="260">
        <v>122196.9</v>
      </c>
      <c r="F284" s="260">
        <v>120132.65</v>
      </c>
      <c r="G284" s="510"/>
      <c r="H284" s="21"/>
      <c r="I284" s="22"/>
    </row>
    <row r="285" spans="1:9" s="5" customFormat="1" ht="11.1" thickBot="1">
      <c r="A285" s="4"/>
      <c r="B285" s="20"/>
      <c r="C285" s="613" t="s">
        <v>24</v>
      </c>
      <c r="D285" s="613"/>
      <c r="E285" s="614">
        <v>370484.58999999997</v>
      </c>
      <c r="F285" s="614">
        <v>728633</v>
      </c>
      <c r="G285" s="510" t="s">
        <v>575</v>
      </c>
      <c r="H285" s="509"/>
      <c r="I285" s="22"/>
    </row>
    <row r="286" spans="1:9" s="5" customFormat="1" ht="11.1" thickTop="1">
      <c r="A286" s="4"/>
      <c r="B286" s="20"/>
      <c r="C286" s="336"/>
      <c r="D286" s="336"/>
      <c r="E286" s="541"/>
      <c r="F286" s="541"/>
      <c r="G286" s="717"/>
      <c r="H286" s="21"/>
      <c r="I286" s="22"/>
    </row>
    <row r="287" spans="1:9" s="5" customFormat="1" ht="11.25" customHeight="1">
      <c r="A287" s="4"/>
      <c r="B287" s="20"/>
      <c r="C287" s="512" t="s">
        <v>576</v>
      </c>
      <c r="D287" s="511"/>
      <c r="E287" s="618" t="s">
        <v>46</v>
      </c>
      <c r="F287" s="619" t="s">
        <v>47</v>
      </c>
      <c r="G287" s="717"/>
      <c r="H287" s="21"/>
      <c r="I287" s="22"/>
    </row>
    <row r="288" spans="1:9" s="5" customFormat="1" ht="9.9499999999999993">
      <c r="A288" s="4"/>
      <c r="B288" s="20"/>
      <c r="C288" s="335" t="s">
        <v>285</v>
      </c>
      <c r="D288" s="719"/>
      <c r="E288" s="516">
        <v>0.29870411007005987</v>
      </c>
      <c r="F288" s="516">
        <v>0.32206413241760506</v>
      </c>
      <c r="G288" s="717"/>
      <c r="H288" s="21"/>
      <c r="I288" s="22"/>
    </row>
    <row r="289" spans="1:9" s="5" customFormat="1" ht="9.9499999999999993">
      <c r="A289" s="4"/>
      <c r="B289" s="20"/>
      <c r="C289" s="335" t="s">
        <v>286</v>
      </c>
      <c r="D289" s="719"/>
      <c r="E289" s="516">
        <v>0.25887798651566407</v>
      </c>
      <c r="F289" s="516">
        <v>0.24090074248493284</v>
      </c>
      <c r="G289" s="717"/>
      <c r="H289" s="21"/>
      <c r="I289" s="22"/>
    </row>
    <row r="290" spans="1:9" s="5" customFormat="1" ht="9.9499999999999993">
      <c r="A290" s="4"/>
      <c r="B290" s="20"/>
      <c r="C290" s="335" t="s">
        <v>381</v>
      </c>
      <c r="D290" s="719"/>
      <c r="E290" s="516">
        <v>0.18799999999999997</v>
      </c>
      <c r="F290" s="516">
        <v>0.188</v>
      </c>
      <c r="G290" s="717"/>
      <c r="H290" s="21"/>
      <c r="I290" s="22"/>
    </row>
    <row r="291" spans="1:9" s="5" customFormat="1" ht="9.9499999999999993">
      <c r="A291" s="4"/>
      <c r="B291" s="20"/>
      <c r="C291" s="335" t="s">
        <v>377</v>
      </c>
      <c r="D291" s="719"/>
      <c r="E291" s="516">
        <v>0.188</v>
      </c>
      <c r="F291" s="516">
        <v>0.188</v>
      </c>
      <c r="G291" s="717"/>
      <c r="H291" s="21"/>
      <c r="I291" s="22"/>
    </row>
    <row r="292" spans="1:9" s="5" customFormat="1" ht="11.1" thickBot="1">
      <c r="A292" s="4"/>
      <c r="B292" s="20"/>
      <c r="C292" s="613" t="s">
        <v>69</v>
      </c>
      <c r="D292" s="613"/>
      <c r="E292" s="615">
        <v>0.26456102990501301</v>
      </c>
      <c r="F292" s="615">
        <v>0.28424525989954486</v>
      </c>
      <c r="G292" s="717"/>
      <c r="H292" s="21"/>
      <c r="I292" s="22"/>
    </row>
    <row r="293" spans="1:9" s="5" customFormat="1" ht="11.1" thickTop="1">
      <c r="A293" s="4"/>
      <c r="B293" s="20"/>
      <c r="D293" s="336"/>
      <c r="E293" s="352"/>
      <c r="F293" s="352"/>
      <c r="G293" s="717"/>
      <c r="H293" s="21"/>
      <c r="I293" s="22"/>
    </row>
    <row r="294" spans="1:9" s="5" customFormat="1" ht="11.25" customHeight="1">
      <c r="A294" s="4"/>
      <c r="B294" s="20"/>
      <c r="C294" s="804" t="s">
        <v>577</v>
      </c>
      <c r="D294" s="804"/>
      <c r="E294" s="618" t="s">
        <v>46</v>
      </c>
      <c r="F294" s="619" t="s">
        <v>47</v>
      </c>
      <c r="G294" s="717"/>
      <c r="H294" s="21"/>
      <c r="I294" s="22"/>
    </row>
    <row r="295" spans="1:9" s="5" customFormat="1" ht="9.9499999999999993">
      <c r="A295" s="4"/>
      <c r="B295" s="20"/>
      <c r="C295" s="335" t="s">
        <v>285</v>
      </c>
      <c r="D295" s="719"/>
      <c r="E295" s="260">
        <v>2475.7629472141998</v>
      </c>
      <c r="F295" s="260">
        <v>2282.9052845987962</v>
      </c>
      <c r="G295" s="717"/>
      <c r="H295" s="21"/>
      <c r="I295" s="22"/>
    </row>
    <row r="296" spans="1:9" s="5" customFormat="1" ht="9.9499999999999993">
      <c r="A296" s="4"/>
      <c r="B296" s="20"/>
      <c r="C296" s="335" t="s">
        <v>286</v>
      </c>
      <c r="D296" s="719"/>
      <c r="E296" s="260">
        <v>667.91178342946387</v>
      </c>
      <c r="F296" s="260">
        <v>759.20026488915187</v>
      </c>
      <c r="G296" s="717"/>
      <c r="H296" s="21"/>
      <c r="I296" s="22"/>
    </row>
    <row r="297" spans="1:9" s="5" customFormat="1" ht="9.9499999999999993">
      <c r="A297" s="4"/>
      <c r="B297" s="20"/>
      <c r="C297" s="335" t="s">
        <v>381</v>
      </c>
      <c r="D297" s="719"/>
      <c r="E297" s="260">
        <v>238.67770879039995</v>
      </c>
      <c r="F297" s="260">
        <v>226.45522162559996</v>
      </c>
      <c r="G297" s="717"/>
      <c r="H297" s="21"/>
      <c r="I297" s="22"/>
    </row>
    <row r="298" spans="1:9" s="5" customFormat="1" ht="9.9499999999999993">
      <c r="A298" s="4"/>
      <c r="B298" s="20"/>
      <c r="C298" s="335" t="s">
        <v>377</v>
      </c>
      <c r="D298" s="719"/>
      <c r="E298" s="260">
        <v>60.341726139199999</v>
      </c>
      <c r="F298" s="260">
        <v>54.87582173440002</v>
      </c>
      <c r="G298" s="717"/>
      <c r="H298" s="21"/>
      <c r="I298" s="22"/>
    </row>
    <row r="299" spans="1:9" s="5" customFormat="1" ht="11.1" thickBot="1">
      <c r="A299" s="4"/>
      <c r="B299" s="20"/>
      <c r="C299" s="613" t="s">
        <v>69</v>
      </c>
      <c r="D299" s="613"/>
      <c r="E299" s="614">
        <v>3809.9737789556634</v>
      </c>
      <c r="F299" s="614">
        <v>3323.4365928479483</v>
      </c>
      <c r="G299" s="717"/>
      <c r="H299" s="21"/>
      <c r="I299" s="22"/>
    </row>
    <row r="300" spans="1:9" s="5" customFormat="1" ht="10.5" thickTop="1">
      <c r="A300" s="4"/>
      <c r="B300" s="20"/>
      <c r="C300" s="19"/>
      <c r="D300" s="19"/>
      <c r="E300" s="111"/>
      <c r="F300" s="717"/>
      <c r="G300" s="717"/>
      <c r="H300" s="21"/>
      <c r="I300" s="22"/>
    </row>
    <row r="301" spans="1:9" s="55" customFormat="1" ht="14.25" customHeight="1">
      <c r="A301" s="50"/>
      <c r="B301" s="51"/>
      <c r="C301" s="49" t="s">
        <v>578</v>
      </c>
      <c r="D301" s="49"/>
      <c r="E301" s="52"/>
      <c r="F301" s="52"/>
      <c r="G301" s="53"/>
      <c r="H301" s="53"/>
      <c r="I301" s="54"/>
    </row>
    <row r="302" spans="1:9" s="5" customFormat="1" ht="9.9499999999999993">
      <c r="A302" s="4"/>
      <c r="B302" s="20"/>
      <c r="C302" s="19"/>
      <c r="D302" s="19"/>
      <c r="E302" s="111"/>
      <c r="F302" s="717"/>
      <c r="G302" s="717"/>
      <c r="H302" s="21"/>
      <c r="I302" s="22"/>
    </row>
    <row r="303" spans="1:9" s="5" customFormat="1" ht="10.5">
      <c r="A303" s="4"/>
      <c r="B303" s="20"/>
      <c r="C303" s="85"/>
      <c r="D303" s="85"/>
      <c r="E303" s="89"/>
      <c r="F303" s="89"/>
      <c r="G303" s="717"/>
      <c r="H303" s="21"/>
      <c r="I303" s="22"/>
    </row>
    <row r="304" spans="1:9" s="5" customFormat="1" ht="22.5" customHeight="1">
      <c r="A304" s="4"/>
      <c r="B304" s="20"/>
      <c r="C304" s="804" t="s">
        <v>579</v>
      </c>
      <c r="D304" s="804"/>
      <c r="E304" s="620" t="s">
        <v>46</v>
      </c>
      <c r="F304" s="621" t="s">
        <v>47</v>
      </c>
      <c r="G304" s="717"/>
      <c r="H304" s="21"/>
      <c r="I304" s="22"/>
    </row>
    <row r="305" spans="1:9" s="5" customFormat="1" ht="9.9499999999999993">
      <c r="A305" s="4"/>
      <c r="B305" s="20"/>
      <c r="C305" s="335" t="s">
        <v>285</v>
      </c>
      <c r="D305" s="719"/>
      <c r="E305" s="351">
        <v>0.36836624370701027</v>
      </c>
      <c r="F305" s="351">
        <v>0.32608867482058357</v>
      </c>
      <c r="G305" s="717"/>
      <c r="H305" s="21"/>
      <c r="I305" s="22"/>
    </row>
    <row r="306" spans="1:9" s="5" customFormat="1" ht="9.9499999999999993">
      <c r="A306" s="4"/>
      <c r="B306" s="20"/>
      <c r="C306" s="335" t="s">
        <v>286</v>
      </c>
      <c r="D306" s="719"/>
      <c r="E306" s="351">
        <v>0.19624327440430442</v>
      </c>
      <c r="F306" s="351">
        <v>0.26217999068080328</v>
      </c>
      <c r="G306" s="717"/>
      <c r="H306" s="21"/>
      <c r="I306" s="22"/>
    </row>
    <row r="307" spans="1:9" s="5" customFormat="1" ht="9.9499999999999993">
      <c r="A307" s="4"/>
      <c r="B307" s="20"/>
      <c r="C307" s="335" t="s">
        <v>381</v>
      </c>
      <c r="D307" s="719"/>
      <c r="E307" s="351">
        <v>0.26281767466572209</v>
      </c>
      <c r="F307" s="351">
        <v>0.26585830634355895</v>
      </c>
      <c r="G307" s="717"/>
      <c r="H307" s="21"/>
      <c r="I307" s="22"/>
    </row>
    <row r="308" spans="1:9" s="5" customFormat="1" ht="9.9499999999999993">
      <c r="A308" s="4"/>
      <c r="B308" s="20"/>
      <c r="C308" s="335" t="s">
        <v>377</v>
      </c>
      <c r="D308" s="719"/>
      <c r="E308" s="351">
        <v>0.27749360613810742</v>
      </c>
      <c r="F308" s="351">
        <v>0.46882265794288064</v>
      </c>
      <c r="G308" s="717"/>
      <c r="H308" s="21"/>
      <c r="I308" s="22"/>
    </row>
    <row r="309" spans="1:9" s="5" customFormat="1" ht="10.5" thickBot="1">
      <c r="A309" s="4"/>
      <c r="B309" s="20"/>
      <c r="C309" s="616" t="s">
        <v>537</v>
      </c>
      <c r="D309" s="506"/>
      <c r="E309" s="617" t="s">
        <v>94</v>
      </c>
      <c r="F309" s="617">
        <v>0.66159999999999997</v>
      </c>
      <c r="G309" s="717"/>
      <c r="H309" s="21"/>
      <c r="I309" s="22"/>
    </row>
    <row r="310" spans="1:9" s="5" customFormat="1" ht="11.1" thickTop="1">
      <c r="A310" s="4"/>
      <c r="B310" s="20"/>
      <c r="D310" s="336"/>
      <c r="E310" s="352"/>
      <c r="F310" s="352"/>
      <c r="G310" s="717"/>
      <c r="H310" s="21"/>
      <c r="I310" s="22"/>
    </row>
    <row r="311" spans="1:9" s="5" customFormat="1" ht="10.5">
      <c r="A311" s="4"/>
      <c r="B311" s="20"/>
      <c r="D311" s="336"/>
      <c r="E311" s="352"/>
      <c r="F311" s="352"/>
      <c r="G311" s="717"/>
      <c r="H311" s="21"/>
      <c r="I311" s="22"/>
    </row>
    <row r="312" spans="1:9" s="5" customFormat="1" ht="10.5">
      <c r="A312" s="4"/>
      <c r="B312" s="20"/>
      <c r="D312" s="336"/>
      <c r="E312" s="352"/>
      <c r="F312" s="352"/>
      <c r="G312" s="717"/>
      <c r="H312" s="21"/>
      <c r="I312" s="22"/>
    </row>
    <row r="313" spans="1:9" s="5" customFormat="1" ht="10.5">
      <c r="A313" s="4"/>
      <c r="B313" s="20"/>
      <c r="D313" s="336"/>
      <c r="E313" s="352"/>
      <c r="F313" s="352"/>
      <c r="G313" s="717"/>
      <c r="H313" s="21"/>
      <c r="I313" s="22"/>
    </row>
    <row r="314" spans="1:9" s="5" customFormat="1" ht="10.5">
      <c r="A314" s="4"/>
      <c r="B314" s="20"/>
      <c r="D314" s="336"/>
      <c r="E314" s="352"/>
      <c r="F314" s="352"/>
      <c r="G314" s="717"/>
      <c r="H314" s="21"/>
      <c r="I314" s="22"/>
    </row>
    <row r="315" spans="1:9" s="5" customFormat="1" ht="10.5">
      <c r="A315" s="4"/>
      <c r="B315" s="20"/>
      <c r="D315" s="336"/>
      <c r="E315" s="352"/>
      <c r="F315" s="352"/>
      <c r="G315" s="717"/>
      <c r="H315" s="21"/>
      <c r="I315" s="22"/>
    </row>
    <row r="316" spans="1:9" s="5" customFormat="1" ht="10.5">
      <c r="A316" s="4"/>
      <c r="B316" s="20"/>
      <c r="D316" s="336"/>
      <c r="E316" s="352"/>
      <c r="F316" s="352"/>
      <c r="G316" s="717"/>
      <c r="H316" s="21"/>
      <c r="I316" s="22"/>
    </row>
    <row r="317" spans="1:9" s="5" customFormat="1" ht="10.5">
      <c r="A317" s="4"/>
      <c r="B317" s="20"/>
      <c r="D317" s="336"/>
      <c r="E317" s="352"/>
      <c r="F317" s="352"/>
      <c r="G317" s="717"/>
      <c r="H317" s="21"/>
      <c r="I317" s="22"/>
    </row>
    <row r="318" spans="1:9" s="5" customFormat="1" ht="10.5">
      <c r="A318" s="4"/>
      <c r="B318" s="20"/>
      <c r="D318" s="336"/>
      <c r="E318" s="352"/>
      <c r="F318" s="352"/>
      <c r="G318" s="717"/>
      <c r="H318" s="21"/>
      <c r="I318" s="22"/>
    </row>
    <row r="319" spans="1:9" s="5" customFormat="1" ht="10.5">
      <c r="A319" s="4"/>
      <c r="B319" s="20"/>
      <c r="D319" s="336"/>
      <c r="E319" s="352"/>
      <c r="F319" s="352"/>
      <c r="G319" s="717"/>
      <c r="H319" s="21"/>
      <c r="I319" s="22"/>
    </row>
    <row r="320" spans="1:9" s="5" customFormat="1" ht="10.5">
      <c r="A320" s="4"/>
      <c r="B320" s="20"/>
      <c r="D320" s="336"/>
      <c r="E320" s="352"/>
      <c r="F320" s="352"/>
      <c r="G320" s="717"/>
      <c r="H320" s="21"/>
      <c r="I320" s="22"/>
    </row>
    <row r="321" spans="1:9" s="5" customFormat="1" ht="10.5">
      <c r="A321" s="4"/>
      <c r="B321" s="20"/>
      <c r="D321" s="336"/>
      <c r="E321" s="352"/>
      <c r="F321" s="352"/>
      <c r="G321" s="717"/>
      <c r="H321" s="21"/>
      <c r="I321" s="22"/>
    </row>
    <row r="322" spans="1:9" s="5" customFormat="1" ht="10.5">
      <c r="A322" s="4"/>
      <c r="B322" s="20"/>
      <c r="D322" s="336"/>
      <c r="E322" s="352"/>
      <c r="F322" s="352"/>
      <c r="G322" s="717"/>
      <c r="H322" s="21"/>
      <c r="I322" s="22"/>
    </row>
    <row r="323" spans="1:9" s="5" customFormat="1" ht="10.5">
      <c r="A323" s="4"/>
      <c r="B323" s="20"/>
      <c r="D323" s="336"/>
      <c r="E323" s="352"/>
      <c r="F323" s="352"/>
      <c r="G323" s="717"/>
      <c r="H323" s="21"/>
      <c r="I323" s="22"/>
    </row>
    <row r="324" spans="1:9" s="5" customFormat="1" ht="10.5">
      <c r="A324" s="4"/>
      <c r="B324" s="20"/>
      <c r="D324" s="336"/>
      <c r="E324" s="352"/>
      <c r="F324" s="352"/>
      <c r="G324" s="717"/>
      <c r="H324" s="21"/>
      <c r="I324" s="22"/>
    </row>
    <row r="325" spans="1:9" s="5" customFormat="1" ht="10.5">
      <c r="A325" s="4"/>
      <c r="B325" s="20"/>
      <c r="D325" s="336"/>
      <c r="E325" s="352"/>
      <c r="F325" s="352"/>
      <c r="G325" s="717"/>
      <c r="H325" s="21"/>
      <c r="I325" s="22"/>
    </row>
    <row r="326" spans="1:9" s="5" customFormat="1" ht="10.5">
      <c r="A326" s="4"/>
      <c r="B326" s="20"/>
      <c r="D326" s="336"/>
      <c r="E326" s="352"/>
      <c r="F326" s="352"/>
      <c r="G326" s="717"/>
      <c r="H326" s="21"/>
      <c r="I326" s="22"/>
    </row>
    <row r="327" spans="1:9" s="5" customFormat="1" ht="10.5">
      <c r="A327" s="4"/>
      <c r="B327" s="20"/>
      <c r="D327" s="336"/>
      <c r="E327" s="352"/>
      <c r="F327" s="352"/>
      <c r="G327" s="717"/>
      <c r="H327" s="21"/>
      <c r="I327" s="22"/>
    </row>
    <row r="328" spans="1:9" s="5" customFormat="1" ht="10.5">
      <c r="A328" s="4"/>
      <c r="B328" s="20"/>
      <c r="D328" s="336"/>
      <c r="E328" s="352"/>
      <c r="F328" s="352"/>
      <c r="G328" s="717"/>
      <c r="H328" s="21"/>
      <c r="I328" s="22"/>
    </row>
    <row r="329" spans="1:9" s="5" customFormat="1" ht="10.5">
      <c r="A329" s="4"/>
      <c r="B329" s="20"/>
      <c r="D329" s="336"/>
      <c r="E329" s="352"/>
      <c r="F329" s="352"/>
      <c r="G329" s="717"/>
      <c r="H329" s="21"/>
      <c r="I329" s="22"/>
    </row>
    <row r="330" spans="1:9" s="5" customFormat="1" ht="10.5">
      <c r="A330" s="4"/>
      <c r="B330" s="20"/>
      <c r="D330" s="336"/>
      <c r="E330" s="352"/>
      <c r="F330" s="352"/>
      <c r="G330" s="717"/>
      <c r="H330" s="21"/>
      <c r="I330" s="22"/>
    </row>
    <row r="331" spans="1:9" s="5" customFormat="1" ht="10.5">
      <c r="A331" s="4"/>
      <c r="B331" s="20"/>
      <c r="D331" s="336"/>
      <c r="E331" s="352"/>
      <c r="F331" s="352"/>
      <c r="G331" s="717"/>
      <c r="H331" s="21"/>
      <c r="I331" s="22"/>
    </row>
    <row r="332" spans="1:9" s="5" customFormat="1" ht="10.5">
      <c r="A332" s="4"/>
      <c r="B332" s="20"/>
      <c r="D332" s="336"/>
      <c r="E332" s="352"/>
      <c r="F332" s="352"/>
      <c r="G332" s="717"/>
      <c r="H332" s="21"/>
      <c r="I332" s="22"/>
    </row>
    <row r="333" spans="1:9" s="5" customFormat="1" ht="10.5">
      <c r="A333" s="4"/>
      <c r="B333" s="20"/>
      <c r="D333" s="336"/>
      <c r="E333" s="352"/>
      <c r="F333" s="352"/>
      <c r="G333" s="717"/>
      <c r="H333" s="21"/>
      <c r="I333" s="22"/>
    </row>
    <row r="334" spans="1:9" s="5" customFormat="1" ht="10.5">
      <c r="A334" s="4"/>
      <c r="B334" s="20"/>
      <c r="D334" s="336"/>
      <c r="E334" s="352"/>
      <c r="F334" s="352"/>
      <c r="G334" s="717"/>
      <c r="H334" s="21"/>
      <c r="I334" s="22"/>
    </row>
    <row r="335" spans="1:9" s="5" customFormat="1" ht="10.5">
      <c r="A335" s="4"/>
      <c r="B335" s="20"/>
      <c r="D335" s="336"/>
      <c r="E335" s="352"/>
      <c r="F335" s="352"/>
      <c r="G335" s="717"/>
      <c r="H335" s="21"/>
      <c r="I335" s="22"/>
    </row>
    <row r="336" spans="1:9" s="5" customFormat="1" ht="10.5">
      <c r="A336" s="4"/>
      <c r="B336" s="20"/>
      <c r="D336" s="336"/>
      <c r="E336" s="352"/>
      <c r="F336" s="352"/>
      <c r="G336" s="717"/>
      <c r="H336" s="21"/>
      <c r="I336" s="22"/>
    </row>
    <row r="337" spans="1:9" s="5" customFormat="1" ht="10.5">
      <c r="A337" s="4"/>
      <c r="B337" s="20"/>
      <c r="C337" s="469" t="s">
        <v>580</v>
      </c>
      <c r="D337" s="470"/>
      <c r="E337" s="619" t="s">
        <v>581</v>
      </c>
      <c r="F337" s="619" t="s">
        <v>582</v>
      </c>
      <c r="G337" s="717"/>
      <c r="H337" s="21"/>
      <c r="I337" s="22"/>
    </row>
    <row r="338" spans="1:9" s="5" customFormat="1" ht="10.5">
      <c r="A338" s="4"/>
      <c r="B338" s="20"/>
      <c r="C338" s="622" t="s">
        <v>583</v>
      </c>
      <c r="D338" s="508"/>
      <c r="E338" s="700">
        <v>3.75</v>
      </c>
      <c r="F338" s="700"/>
      <c r="G338" s="717"/>
      <c r="H338" s="21"/>
      <c r="I338" s="22"/>
    </row>
    <row r="339" spans="1:9" s="5" customFormat="1" ht="10.5">
      <c r="A339" s="4"/>
      <c r="B339" s="20"/>
      <c r="C339" s="622" t="s">
        <v>584</v>
      </c>
      <c r="D339" s="508"/>
      <c r="E339" s="700">
        <v>5</v>
      </c>
      <c r="F339" s="700">
        <v>1</v>
      </c>
      <c r="G339" s="717"/>
      <c r="H339" s="21"/>
      <c r="I339" s="22"/>
    </row>
    <row r="340" spans="1:9" s="5" customFormat="1" ht="10.5">
      <c r="A340" s="4"/>
      <c r="B340" s="20"/>
      <c r="C340" s="622" t="s">
        <v>585</v>
      </c>
      <c r="D340" s="508"/>
      <c r="E340" s="700">
        <v>39</v>
      </c>
      <c r="F340" s="700"/>
      <c r="G340" s="717"/>
      <c r="H340" s="21"/>
      <c r="I340" s="22"/>
    </row>
    <row r="341" spans="1:9" s="5" customFormat="1" ht="10.5">
      <c r="A341" s="4"/>
      <c r="B341" s="20"/>
      <c r="C341" s="622" t="s">
        <v>586</v>
      </c>
      <c r="D341" s="508"/>
      <c r="E341" s="700">
        <v>7</v>
      </c>
      <c r="F341" s="700">
        <v>1</v>
      </c>
      <c r="G341" s="717"/>
      <c r="H341" s="21"/>
      <c r="I341" s="22"/>
    </row>
    <row r="342" spans="1:9" s="5" customFormat="1" ht="10.5">
      <c r="A342" s="4"/>
      <c r="B342" s="20"/>
      <c r="C342" s="622" t="s">
        <v>587</v>
      </c>
      <c r="D342" s="508"/>
      <c r="E342" s="700">
        <v>4.4000000000000004</v>
      </c>
      <c r="F342" s="700"/>
      <c r="G342" s="717"/>
      <c r="H342" s="21"/>
      <c r="I342" s="22"/>
    </row>
    <row r="343" spans="1:9" s="5" customFormat="1" ht="10.5">
      <c r="A343" s="4"/>
      <c r="B343" s="20"/>
      <c r="C343" s="622" t="s">
        <v>588</v>
      </c>
      <c r="D343" s="508"/>
      <c r="E343" s="700"/>
      <c r="F343" s="700">
        <v>2</v>
      </c>
      <c r="G343" s="717"/>
      <c r="H343" s="21"/>
      <c r="I343" s="22"/>
    </row>
    <row r="344" spans="1:9" s="5" customFormat="1" ht="10.5">
      <c r="A344" s="4"/>
      <c r="B344" s="20"/>
      <c r="C344" s="622" t="s">
        <v>589</v>
      </c>
      <c r="D344" s="508"/>
      <c r="E344" s="700"/>
      <c r="F344" s="700">
        <v>40</v>
      </c>
      <c r="G344" s="717"/>
      <c r="H344" s="21"/>
      <c r="I344" s="22"/>
    </row>
    <row r="345" spans="1:9" s="5" customFormat="1" ht="10.5">
      <c r="A345" s="4"/>
      <c r="B345" s="20"/>
      <c r="C345" s="622" t="s">
        <v>590</v>
      </c>
      <c r="D345" s="508"/>
      <c r="E345" s="700">
        <v>31.75</v>
      </c>
      <c r="F345" s="700"/>
      <c r="G345" s="717"/>
      <c r="H345" s="21"/>
      <c r="I345" s="22"/>
    </row>
    <row r="346" spans="1:9" s="5" customFormat="1" ht="10.5">
      <c r="A346" s="4"/>
      <c r="B346" s="20"/>
      <c r="C346" s="622" t="s">
        <v>591</v>
      </c>
      <c r="D346" s="508"/>
      <c r="E346" s="700"/>
      <c r="F346" s="700"/>
      <c r="G346" s="717"/>
      <c r="H346" s="21"/>
      <c r="I346" s="22"/>
    </row>
    <row r="347" spans="1:9" s="5" customFormat="1" ht="10.5">
      <c r="A347" s="4"/>
      <c r="B347" s="20"/>
      <c r="C347" s="622" t="s">
        <v>592</v>
      </c>
      <c r="D347" s="508"/>
      <c r="E347" s="700">
        <v>2.8</v>
      </c>
      <c r="F347" s="700"/>
      <c r="G347" s="717"/>
      <c r="H347" s="21"/>
      <c r="I347" s="22"/>
    </row>
    <row r="348" spans="1:9" s="5" customFormat="1" ht="10.5">
      <c r="A348" s="4"/>
      <c r="B348" s="20"/>
      <c r="C348" s="622" t="s">
        <v>593</v>
      </c>
      <c r="D348" s="508"/>
      <c r="E348" s="700"/>
      <c r="F348" s="700"/>
      <c r="G348" s="717"/>
      <c r="H348" s="21"/>
      <c r="I348" s="22"/>
    </row>
    <row r="349" spans="1:9" s="5" customFormat="1" ht="10.5">
      <c r="A349" s="4"/>
      <c r="B349" s="20"/>
      <c r="C349" s="622" t="s">
        <v>594</v>
      </c>
      <c r="D349" s="508"/>
      <c r="E349" s="700">
        <v>11.75</v>
      </c>
      <c r="F349" s="700">
        <v>4</v>
      </c>
      <c r="G349" s="717"/>
      <c r="H349" s="21"/>
      <c r="I349" s="22"/>
    </row>
    <row r="350" spans="1:9" s="5" customFormat="1" ht="10.5">
      <c r="A350" s="4"/>
      <c r="B350" s="20"/>
      <c r="C350" s="622" t="s">
        <v>595</v>
      </c>
      <c r="D350" s="508"/>
      <c r="E350" s="700">
        <v>8.07</v>
      </c>
      <c r="F350" s="700"/>
      <c r="G350" s="717"/>
      <c r="H350" s="21"/>
      <c r="I350" s="22"/>
    </row>
    <row r="351" spans="1:9" s="5" customFormat="1" ht="10.5">
      <c r="A351" s="4"/>
      <c r="B351" s="20"/>
      <c r="C351" s="622" t="s">
        <v>518</v>
      </c>
      <c r="D351" s="508"/>
      <c r="E351" s="700">
        <v>16</v>
      </c>
      <c r="F351" s="700">
        <v>30</v>
      </c>
      <c r="G351" s="717"/>
      <c r="H351" s="21"/>
      <c r="I351" s="22"/>
    </row>
    <row r="352" spans="1:9" s="5" customFormat="1" ht="10.5">
      <c r="A352" s="4"/>
      <c r="B352" s="20"/>
      <c r="C352" s="622" t="s">
        <v>596</v>
      </c>
      <c r="D352" s="508"/>
      <c r="E352" s="700">
        <v>17</v>
      </c>
      <c r="F352" s="700">
        <v>52.5</v>
      </c>
      <c r="G352" s="717"/>
      <c r="H352" s="21"/>
      <c r="I352" s="22"/>
    </row>
    <row r="353" spans="1:9" s="5" customFormat="1" ht="10.5">
      <c r="A353" s="4"/>
      <c r="B353" s="20"/>
      <c r="C353" s="622" t="s">
        <v>597</v>
      </c>
      <c r="D353" s="508"/>
      <c r="E353" s="700">
        <v>47.03</v>
      </c>
      <c r="F353" s="700">
        <v>0.5</v>
      </c>
      <c r="G353" s="717"/>
      <c r="H353" s="21"/>
      <c r="I353" s="22"/>
    </row>
    <row r="354" spans="1:9" s="5" customFormat="1" ht="10.5">
      <c r="A354" s="4"/>
      <c r="B354" s="20"/>
      <c r="C354" s="622" t="s">
        <v>598</v>
      </c>
      <c r="D354" s="508"/>
      <c r="E354" s="700">
        <v>11.2</v>
      </c>
      <c r="F354" s="700"/>
      <c r="G354" s="717"/>
      <c r="H354" s="21"/>
      <c r="I354" s="22"/>
    </row>
    <row r="355" spans="1:9" s="5" customFormat="1" ht="10.5">
      <c r="A355" s="4"/>
      <c r="B355" s="20"/>
      <c r="C355" s="622" t="s">
        <v>599</v>
      </c>
      <c r="D355" s="508"/>
      <c r="E355" s="700"/>
      <c r="F355" s="700">
        <v>2</v>
      </c>
      <c r="G355" s="717"/>
      <c r="H355" s="21"/>
      <c r="I355" s="22"/>
    </row>
    <row r="356" spans="1:9" s="5" customFormat="1" ht="10.5">
      <c r="A356" s="4"/>
      <c r="B356" s="20"/>
      <c r="C356" s="622" t="s">
        <v>600</v>
      </c>
      <c r="D356" s="508"/>
      <c r="E356" s="700">
        <v>7</v>
      </c>
      <c r="F356" s="700"/>
      <c r="G356" s="717"/>
      <c r="H356" s="21"/>
      <c r="I356" s="22"/>
    </row>
    <row r="357" spans="1:9" s="5" customFormat="1" ht="10.5">
      <c r="A357" s="4"/>
      <c r="B357" s="20"/>
      <c r="C357" s="622" t="s">
        <v>601</v>
      </c>
      <c r="D357" s="508"/>
      <c r="E357" s="700">
        <v>58</v>
      </c>
      <c r="F357" s="700">
        <v>20</v>
      </c>
      <c r="G357" s="717"/>
      <c r="H357" s="21"/>
      <c r="I357" s="22"/>
    </row>
    <row r="358" spans="1:9" s="5" customFormat="1" ht="11.1" thickBot="1">
      <c r="A358" s="4"/>
      <c r="B358" s="20"/>
      <c r="C358" s="623" t="s">
        <v>602</v>
      </c>
      <c r="D358" s="624"/>
      <c r="E358" s="701">
        <f>SUM(E338:E357)</f>
        <v>269.75</v>
      </c>
      <c r="F358" s="701">
        <f>SUM(F338:F357)</f>
        <v>153</v>
      </c>
      <c r="G358" s="510" t="s">
        <v>603</v>
      </c>
      <c r="H358" s="509"/>
      <c r="I358" s="22"/>
    </row>
    <row r="359" spans="1:9" s="5" customFormat="1" ht="11.1" thickTop="1">
      <c r="A359" s="4"/>
      <c r="B359" s="20"/>
      <c r="C359" s="507"/>
      <c r="D359" s="508"/>
      <c r="E359" s="89"/>
      <c r="F359" s="89"/>
      <c r="G359" s="717"/>
      <c r="H359" s="21"/>
      <c r="I359" s="22"/>
    </row>
    <row r="360" spans="1:9" s="5" customFormat="1" ht="10.5">
      <c r="A360" s="4"/>
      <c r="B360" s="20"/>
      <c r="C360" s="507"/>
      <c r="D360" s="508"/>
      <c r="E360" s="89"/>
      <c r="F360" s="89"/>
      <c r="G360" s="717"/>
      <c r="H360" s="21"/>
      <c r="I360" s="22"/>
    </row>
    <row r="361" spans="1:9" s="5" customFormat="1" ht="10.5">
      <c r="A361" s="4"/>
      <c r="B361" s="20"/>
      <c r="C361" s="507"/>
      <c r="D361" s="508"/>
      <c r="E361" s="89"/>
      <c r="F361" s="89"/>
      <c r="G361" s="717"/>
      <c r="H361" s="21"/>
      <c r="I361" s="22"/>
    </row>
    <row r="362" spans="1:9" s="5" customFormat="1" ht="10.5">
      <c r="A362" s="4"/>
      <c r="B362" s="20"/>
      <c r="C362" s="507"/>
      <c r="D362" s="508"/>
      <c r="E362" s="89"/>
      <c r="F362" s="89"/>
      <c r="G362" s="717"/>
      <c r="H362" s="21"/>
      <c r="I362" s="22"/>
    </row>
    <row r="363" spans="1:9" s="5" customFormat="1" ht="10.5">
      <c r="A363" s="4"/>
      <c r="B363" s="20"/>
      <c r="C363" s="507"/>
      <c r="D363" s="508"/>
      <c r="E363" s="89"/>
      <c r="F363" s="89"/>
      <c r="G363" s="717"/>
      <c r="H363" s="21"/>
      <c r="I363" s="22"/>
    </row>
    <row r="364" spans="1:9" s="5" customFormat="1" ht="10.5">
      <c r="A364" s="4"/>
      <c r="B364" s="20"/>
      <c r="C364" s="507"/>
      <c r="D364" s="508"/>
      <c r="E364" s="89"/>
      <c r="F364" s="89"/>
      <c r="G364" s="717"/>
      <c r="H364" s="21"/>
      <c r="I364" s="22"/>
    </row>
    <row r="365" spans="1:9" s="5" customFormat="1" ht="10.5">
      <c r="A365" s="4"/>
      <c r="B365" s="20"/>
      <c r="C365" s="507"/>
      <c r="D365" s="508"/>
      <c r="E365" s="89"/>
      <c r="F365" s="89"/>
      <c r="G365" s="717"/>
      <c r="H365" s="21"/>
      <c r="I365" s="22"/>
    </row>
    <row r="366" spans="1:9" s="5" customFormat="1" ht="10.5">
      <c r="A366" s="4"/>
      <c r="B366" s="20"/>
      <c r="C366" s="507"/>
      <c r="D366" s="508"/>
      <c r="E366" s="89"/>
      <c r="F366" s="89"/>
      <c r="G366" s="717"/>
      <c r="H366" s="21"/>
      <c r="I366" s="22"/>
    </row>
    <row r="367" spans="1:9" s="5" customFormat="1" ht="10.5">
      <c r="A367" s="4"/>
      <c r="B367" s="20"/>
      <c r="C367" s="507"/>
      <c r="D367" s="508"/>
      <c r="E367" s="89"/>
      <c r="F367" s="89"/>
      <c r="G367" s="717"/>
      <c r="H367" s="21"/>
      <c r="I367" s="22"/>
    </row>
    <row r="368" spans="1:9" s="5" customFormat="1" ht="10.5">
      <c r="A368" s="4"/>
      <c r="B368" s="20"/>
      <c r="C368" s="507"/>
      <c r="D368" s="508"/>
      <c r="E368" s="89"/>
      <c r="F368" s="89"/>
      <c r="G368" s="717"/>
      <c r="H368" s="21"/>
      <c r="I368" s="22"/>
    </row>
    <row r="369" spans="1:9" s="5" customFormat="1" ht="10.5">
      <c r="A369" s="4"/>
      <c r="B369" s="20"/>
      <c r="C369" s="507"/>
      <c r="D369" s="508"/>
      <c r="E369" s="89"/>
      <c r="F369" s="89"/>
      <c r="G369" s="717"/>
      <c r="H369" s="21"/>
      <c r="I369" s="22"/>
    </row>
    <row r="370" spans="1:9" s="5" customFormat="1" ht="10.5">
      <c r="A370" s="4"/>
      <c r="B370" s="20"/>
      <c r="C370" s="507"/>
      <c r="D370" s="508"/>
      <c r="E370" s="89"/>
      <c r="F370" s="89"/>
      <c r="G370" s="717"/>
      <c r="H370" s="21"/>
      <c r="I370" s="22"/>
    </row>
    <row r="371" spans="1:9" s="5" customFormat="1" ht="10.5">
      <c r="A371" s="4"/>
      <c r="B371" s="20"/>
      <c r="C371" s="507"/>
      <c r="D371" s="508"/>
      <c r="E371" s="89"/>
      <c r="F371" s="89"/>
      <c r="G371" s="717"/>
      <c r="H371" s="21"/>
      <c r="I371" s="22"/>
    </row>
    <row r="372" spans="1:9" s="5" customFormat="1" ht="10.5">
      <c r="A372" s="4"/>
      <c r="B372" s="20"/>
      <c r="C372" s="507"/>
      <c r="D372" s="508"/>
      <c r="E372" s="89"/>
      <c r="F372" s="89"/>
      <c r="G372" s="717"/>
      <c r="H372" s="21"/>
      <c r="I372" s="22"/>
    </row>
    <row r="373" spans="1:9" s="5" customFormat="1" ht="10.5">
      <c r="A373" s="4"/>
      <c r="B373" s="20"/>
      <c r="C373" s="507"/>
      <c r="D373" s="508"/>
      <c r="E373" s="89"/>
      <c r="F373" s="89"/>
      <c r="G373" s="717"/>
      <c r="H373" s="21"/>
      <c r="I373" s="22"/>
    </row>
    <row r="374" spans="1:9" s="5" customFormat="1" ht="10.5">
      <c r="A374" s="4"/>
      <c r="B374" s="20"/>
      <c r="C374" s="507"/>
      <c r="D374" s="508"/>
      <c r="E374" s="89"/>
      <c r="F374" s="89"/>
      <c r="G374" s="717"/>
      <c r="H374" s="21"/>
      <c r="I374" s="22"/>
    </row>
    <row r="375" spans="1:9" s="5" customFormat="1" ht="10.5">
      <c r="A375" s="4"/>
      <c r="B375" s="20"/>
      <c r="C375" s="507"/>
      <c r="D375" s="508"/>
      <c r="E375" s="89"/>
      <c r="F375" s="89"/>
      <c r="G375" s="717"/>
      <c r="H375" s="21"/>
      <c r="I375" s="22"/>
    </row>
    <row r="376" spans="1:9" s="5" customFormat="1" ht="10.5">
      <c r="A376" s="4"/>
      <c r="B376" s="20"/>
      <c r="C376" s="507"/>
      <c r="D376" s="508"/>
      <c r="E376" s="89"/>
      <c r="F376" s="89"/>
      <c r="G376" s="717"/>
      <c r="H376" s="21"/>
      <c r="I376" s="22"/>
    </row>
    <row r="377" spans="1:9" s="5" customFormat="1" ht="10.5">
      <c r="A377" s="4"/>
      <c r="B377" s="20"/>
      <c r="C377" s="507"/>
      <c r="D377" s="508"/>
      <c r="E377" s="89"/>
      <c r="F377" s="89"/>
      <c r="G377" s="717"/>
      <c r="H377" s="21"/>
      <c r="I377" s="22"/>
    </row>
    <row r="378" spans="1:9" s="5" customFormat="1" ht="10.5">
      <c r="A378" s="4"/>
      <c r="B378" s="20"/>
      <c r="C378" s="507"/>
      <c r="D378" s="508"/>
      <c r="E378" s="89"/>
      <c r="F378" s="89"/>
      <c r="G378" s="717"/>
      <c r="H378" s="21"/>
      <c r="I378" s="22"/>
    </row>
    <row r="379" spans="1:9" s="5" customFormat="1" ht="10.5">
      <c r="A379" s="4"/>
      <c r="B379" s="20"/>
      <c r="C379" s="507"/>
      <c r="D379" s="508"/>
      <c r="E379" s="89"/>
      <c r="F379" s="89"/>
      <c r="G379" s="717"/>
      <c r="H379" s="21"/>
      <c r="I379" s="22"/>
    </row>
    <row r="380" spans="1:9" s="5" customFormat="1" ht="10.5">
      <c r="A380" s="4"/>
      <c r="B380" s="20"/>
      <c r="C380" s="507"/>
      <c r="D380" s="508"/>
      <c r="E380" s="89"/>
      <c r="F380" s="89"/>
      <c r="G380" s="717"/>
      <c r="H380" s="21"/>
      <c r="I380" s="22"/>
    </row>
    <row r="381" spans="1:9" s="5" customFormat="1" ht="10.5">
      <c r="A381" s="4"/>
      <c r="B381" s="20"/>
      <c r="C381" s="507"/>
      <c r="D381" s="508"/>
      <c r="E381" s="89"/>
      <c r="F381" s="89"/>
      <c r="G381" s="717"/>
      <c r="H381" s="21"/>
      <c r="I381" s="22"/>
    </row>
    <row r="382" spans="1:9" s="5" customFormat="1" ht="10.5">
      <c r="A382" s="4"/>
      <c r="B382" s="20"/>
      <c r="C382" s="507"/>
      <c r="D382" s="508"/>
      <c r="E382" s="89"/>
      <c r="F382" s="89"/>
      <c r="G382" s="717"/>
      <c r="H382" s="21"/>
      <c r="I382" s="22"/>
    </row>
    <row r="383" spans="1:9" s="5" customFormat="1" ht="10.5">
      <c r="A383" s="4"/>
      <c r="B383" s="20"/>
      <c r="C383" s="507"/>
      <c r="D383" s="508"/>
      <c r="E383" s="89"/>
      <c r="F383" s="89"/>
      <c r="G383" s="717"/>
      <c r="H383" s="21"/>
      <c r="I383" s="22"/>
    </row>
    <row r="384" spans="1:9" s="5" customFormat="1" ht="10.5">
      <c r="A384" s="4"/>
      <c r="B384" s="20"/>
      <c r="C384" s="507"/>
      <c r="D384" s="508"/>
      <c r="E384" s="89"/>
      <c r="F384" s="89"/>
      <c r="G384" s="717"/>
      <c r="H384" s="21"/>
      <c r="I384" s="22"/>
    </row>
    <row r="385" spans="1:9" s="5" customFormat="1" ht="10.5">
      <c r="A385" s="4"/>
      <c r="B385" s="20"/>
      <c r="C385" s="507"/>
      <c r="D385" s="508"/>
      <c r="E385" s="89"/>
      <c r="F385" s="89"/>
      <c r="G385" s="717"/>
      <c r="H385" s="21"/>
      <c r="I385" s="22"/>
    </row>
    <row r="386" spans="1:9" s="5" customFormat="1" ht="10.5">
      <c r="A386" s="4"/>
      <c r="B386" s="20"/>
      <c r="C386" s="507"/>
      <c r="D386" s="508"/>
      <c r="E386" s="89"/>
      <c r="F386" s="89"/>
      <c r="G386" s="717"/>
      <c r="H386" s="21"/>
      <c r="I386" s="22"/>
    </row>
    <row r="387" spans="1:9" s="5" customFormat="1" ht="10.5">
      <c r="A387" s="4"/>
      <c r="B387" s="20"/>
      <c r="C387" s="507"/>
      <c r="D387" s="508"/>
      <c r="E387" s="89"/>
      <c r="F387" s="89"/>
      <c r="G387" s="717"/>
      <c r="H387" s="21"/>
      <c r="I387" s="22"/>
    </row>
    <row r="388" spans="1:9" s="5" customFormat="1" ht="10.5">
      <c r="A388" s="4"/>
      <c r="B388" s="20"/>
      <c r="C388" s="507"/>
      <c r="D388" s="508"/>
      <c r="E388" s="89"/>
      <c r="F388" s="89"/>
      <c r="G388" s="717"/>
      <c r="H388" s="21"/>
      <c r="I388" s="22"/>
    </row>
    <row r="389" spans="1:9" s="5" customFormat="1" ht="10.5">
      <c r="A389" s="4"/>
      <c r="B389" s="20"/>
      <c r="C389" s="507"/>
      <c r="D389" s="508"/>
      <c r="E389" s="89"/>
      <c r="F389" s="89"/>
      <c r="G389" s="717"/>
      <c r="H389" s="21"/>
      <c r="I389" s="22"/>
    </row>
    <row r="390" spans="1:9" s="5" customFormat="1" ht="10.5">
      <c r="A390" s="4"/>
      <c r="B390" s="20"/>
      <c r="C390" s="507"/>
      <c r="D390" s="508"/>
      <c r="E390" s="89"/>
      <c r="F390" s="89"/>
      <c r="G390" s="717"/>
      <c r="H390" s="21"/>
      <c r="I390" s="22"/>
    </row>
    <row r="391" spans="1:9" s="5" customFormat="1" ht="10.5">
      <c r="A391" s="4"/>
      <c r="B391" s="20"/>
      <c r="C391" s="507"/>
      <c r="D391" s="508"/>
      <c r="E391" s="89"/>
      <c r="F391" s="89"/>
      <c r="G391" s="717"/>
      <c r="H391" s="21"/>
      <c r="I391" s="22"/>
    </row>
    <row r="392" spans="1:9" s="5" customFormat="1" ht="10.5">
      <c r="A392" s="4"/>
      <c r="B392" s="20"/>
      <c r="C392" s="507"/>
      <c r="D392" s="508"/>
      <c r="E392" s="89"/>
      <c r="F392" s="89"/>
      <c r="G392" s="717"/>
      <c r="H392" s="21"/>
      <c r="I392" s="22"/>
    </row>
    <row r="393" spans="1:9" s="55" customFormat="1" ht="18.75" customHeight="1">
      <c r="A393" s="50"/>
      <c r="B393" s="51"/>
      <c r="C393" s="49" t="s">
        <v>488</v>
      </c>
      <c r="D393" s="49"/>
      <c r="E393" s="52"/>
      <c r="F393" s="52"/>
      <c r="G393" s="53"/>
      <c r="H393" s="53"/>
      <c r="I393" s="54"/>
    </row>
    <row r="394" spans="1:9" s="5" customFormat="1" ht="10.5">
      <c r="A394" s="4"/>
      <c r="B394" s="20"/>
      <c r="D394" s="336"/>
      <c r="E394" s="352"/>
      <c r="F394" s="352"/>
      <c r="G394" s="717"/>
      <c r="H394" s="21"/>
      <c r="I394" s="22"/>
    </row>
    <row r="395" spans="1:9" s="5" customFormat="1" ht="12.6">
      <c r="A395" s="4"/>
      <c r="B395" s="20"/>
      <c r="C395" s="469" t="s">
        <v>604</v>
      </c>
      <c r="D395" s="469"/>
      <c r="E395" s="618" t="s">
        <v>46</v>
      </c>
      <c r="F395" s="619" t="s">
        <v>47</v>
      </c>
      <c r="G395" s="717"/>
      <c r="H395" s="21"/>
      <c r="I395" s="22"/>
    </row>
    <row r="396" spans="1:9" s="5" customFormat="1" ht="9.9499999999999993">
      <c r="A396" s="4"/>
      <c r="B396" s="20"/>
      <c r="C396" s="335" t="s">
        <v>605</v>
      </c>
      <c r="D396" s="719"/>
      <c r="E396" s="353">
        <v>0.46356794903479137</v>
      </c>
      <c r="F396" s="353">
        <v>0.52570761246297815</v>
      </c>
      <c r="G396" s="717"/>
      <c r="H396" s="21"/>
      <c r="I396" s="22"/>
    </row>
    <row r="397" spans="1:9" s="5" customFormat="1" ht="9.9499999999999993">
      <c r="A397" s="4"/>
      <c r="B397" s="20"/>
      <c r="C397" s="335" t="s">
        <v>606</v>
      </c>
      <c r="D397" s="719"/>
      <c r="E397" s="353">
        <v>0.23864547870025751</v>
      </c>
      <c r="F397" s="353">
        <v>0.50722177066069896</v>
      </c>
      <c r="G397" s="717"/>
      <c r="H397" s="21"/>
      <c r="I397" s="22"/>
    </row>
    <row r="398" spans="1:9" s="5" customFormat="1" ht="9.9499999999999993">
      <c r="A398" s="4"/>
      <c r="B398" s="20"/>
      <c r="C398" s="335" t="s">
        <v>607</v>
      </c>
      <c r="D398" s="719"/>
      <c r="E398" s="353">
        <v>0.11864615033475351</v>
      </c>
      <c r="F398" s="353">
        <v>0.17612051132445763</v>
      </c>
      <c r="G398" s="717"/>
      <c r="H398" s="21"/>
      <c r="I398" s="22"/>
    </row>
    <row r="399" spans="1:9" s="5" customFormat="1" ht="9.9499999999999993">
      <c r="A399" s="4"/>
      <c r="B399" s="20"/>
      <c r="C399" s="335" t="s">
        <v>608</v>
      </c>
      <c r="D399" s="719"/>
      <c r="E399" s="353">
        <v>0.32665597191943291</v>
      </c>
      <c r="F399" s="353">
        <v>0.25160145172895415</v>
      </c>
      <c r="G399" s="717"/>
      <c r="H399" s="21"/>
      <c r="I399" s="22"/>
    </row>
    <row r="400" spans="1:9" s="5" customFormat="1" ht="9.9499999999999993">
      <c r="A400" s="4"/>
      <c r="B400" s="20"/>
      <c r="C400" s="335" t="s">
        <v>609</v>
      </c>
      <c r="D400" s="19"/>
      <c r="E400" s="629">
        <v>0</v>
      </c>
      <c r="F400" s="353">
        <v>0.34921367827657024</v>
      </c>
      <c r="G400" s="717"/>
      <c r="H400" s="21"/>
      <c r="I400" s="22"/>
    </row>
    <row r="401" spans="1:9" s="5" customFormat="1" ht="11.1" thickBot="1">
      <c r="A401" s="4"/>
      <c r="B401" s="20"/>
      <c r="C401" s="514" t="s">
        <v>21</v>
      </c>
      <c r="D401" s="543"/>
      <c r="E401" s="544">
        <v>0.30520405195070682</v>
      </c>
      <c r="F401" s="544">
        <v>0.44730497981219658</v>
      </c>
      <c r="G401" s="717"/>
      <c r="H401" s="21"/>
      <c r="I401" s="22"/>
    </row>
    <row r="402" spans="1:9" s="5" customFormat="1" ht="10.5" thickTop="1">
      <c r="A402" s="4"/>
      <c r="B402" s="20"/>
      <c r="C402" s="19"/>
      <c r="D402" s="19"/>
      <c r="E402" s="111"/>
      <c r="F402" s="717"/>
      <c r="G402" s="717"/>
      <c r="H402" s="21"/>
      <c r="I402" s="22"/>
    </row>
    <row r="403" spans="1:9" s="5" customFormat="1" ht="12.6">
      <c r="A403" s="4"/>
      <c r="B403" s="20"/>
      <c r="C403" s="469" t="s">
        <v>610</v>
      </c>
      <c r="D403" s="469"/>
      <c r="E403" s="618" t="s">
        <v>46</v>
      </c>
      <c r="F403" s="619" t="s">
        <v>47</v>
      </c>
      <c r="G403" s="717"/>
      <c r="H403" s="21"/>
      <c r="I403" s="22"/>
    </row>
    <row r="404" spans="1:9" s="5" customFormat="1" ht="9.9499999999999993">
      <c r="A404" s="4"/>
      <c r="B404" s="20"/>
      <c r="C404" s="335" t="s">
        <v>21</v>
      </c>
      <c r="D404" s="719"/>
      <c r="E404" s="353">
        <v>0.30520405195070682</v>
      </c>
      <c r="F404" s="353">
        <v>0.44730497981219658</v>
      </c>
      <c r="G404" s="717"/>
      <c r="H404" s="21"/>
      <c r="I404" s="22"/>
    </row>
    <row r="405" spans="1:9" s="5" customFormat="1" ht="9.9499999999999993">
      <c r="A405" s="4"/>
      <c r="B405" s="20"/>
      <c r="C405" s="335" t="s">
        <v>611</v>
      </c>
      <c r="D405" s="719"/>
      <c r="E405" s="353">
        <v>0.26120522310843075</v>
      </c>
      <c r="F405" s="353">
        <v>0.33998736597930113</v>
      </c>
      <c r="G405" s="717"/>
      <c r="H405" s="21"/>
      <c r="I405" s="22"/>
    </row>
    <row r="406" spans="1:9" s="5" customFormat="1" ht="9.9499999999999993">
      <c r="A406" s="4"/>
      <c r="B406" s="20"/>
      <c r="C406" s="335" t="s">
        <v>612</v>
      </c>
      <c r="D406" s="719"/>
      <c r="E406" s="353">
        <v>0.27135603609369113</v>
      </c>
      <c r="F406" s="353">
        <v>0.21418728045646807</v>
      </c>
      <c r="G406" s="717"/>
      <c r="H406" s="21"/>
      <c r="I406" s="22"/>
    </row>
    <row r="407" spans="1:9" s="5" customFormat="1" ht="9.9499999999999993">
      <c r="A407" s="4"/>
      <c r="B407" s="20"/>
      <c r="C407" s="335" t="s">
        <v>613</v>
      </c>
      <c r="D407" s="719"/>
      <c r="E407" s="353">
        <v>0.27689984392424899</v>
      </c>
      <c r="F407" s="353">
        <v>0.28242591362669101</v>
      </c>
      <c r="G407" s="717"/>
      <c r="H407" s="21"/>
      <c r="I407" s="22"/>
    </row>
    <row r="408" spans="1:9" s="5" customFormat="1" ht="9.9499999999999993">
      <c r="A408" s="4"/>
      <c r="B408" s="20"/>
      <c r="C408" s="335" t="s">
        <v>614</v>
      </c>
      <c r="D408" s="719"/>
      <c r="E408" s="353">
        <v>0.26969665434137824</v>
      </c>
      <c r="F408" s="353">
        <v>0.22541426792302224</v>
      </c>
      <c r="G408" s="717"/>
      <c r="H408" s="21"/>
      <c r="I408" s="22"/>
    </row>
    <row r="409" spans="1:9" s="5" customFormat="1" ht="9.9499999999999993">
      <c r="A409" s="4"/>
      <c r="B409" s="20"/>
      <c r="C409" s="335" t="s">
        <v>615</v>
      </c>
      <c r="D409" s="719"/>
      <c r="E409" s="353">
        <v>0.35109496562122955</v>
      </c>
      <c r="F409" s="353">
        <v>0.14777734170652748</v>
      </c>
      <c r="G409" s="717"/>
      <c r="H409" s="21"/>
      <c r="I409" s="22"/>
    </row>
    <row r="410" spans="1:9" s="5" customFormat="1" ht="9.9499999999999993">
      <c r="A410" s="4"/>
      <c r="B410" s="20"/>
      <c r="C410" s="335" t="s">
        <v>616</v>
      </c>
      <c r="D410" s="719"/>
      <c r="E410" s="353">
        <v>0.1050944735444163</v>
      </c>
      <c r="F410" s="353">
        <v>0.38713223292468751</v>
      </c>
      <c r="G410" s="717"/>
      <c r="H410" s="21"/>
      <c r="I410" s="22"/>
    </row>
    <row r="411" spans="1:9" s="5" customFormat="1" ht="9.9499999999999993">
      <c r="A411" s="4"/>
      <c r="B411" s="20"/>
      <c r="C411" s="335" t="s">
        <v>617</v>
      </c>
      <c r="D411" s="719"/>
      <c r="E411" s="353">
        <v>0.35742743690708917</v>
      </c>
      <c r="F411" s="353">
        <v>0.30369480804081056</v>
      </c>
      <c r="G411" s="717"/>
      <c r="H411" s="21"/>
      <c r="I411" s="22"/>
    </row>
    <row r="412" spans="1:9" s="5" customFormat="1" ht="9.9499999999999993">
      <c r="A412" s="4"/>
      <c r="B412" s="20"/>
      <c r="C412" s="335" t="s">
        <v>618</v>
      </c>
      <c r="D412" s="719"/>
      <c r="E412" s="353">
        <v>0.13367900150314985</v>
      </c>
      <c r="F412" s="353">
        <v>0.1565619021282911</v>
      </c>
      <c r="G412" s="717"/>
      <c r="H412" s="21"/>
      <c r="I412" s="22"/>
    </row>
    <row r="413" spans="1:9" s="5" customFormat="1" ht="9.9499999999999993">
      <c r="A413" s="4"/>
      <c r="B413" s="20"/>
      <c r="C413" s="335" t="s">
        <v>619</v>
      </c>
      <c r="D413" s="719"/>
      <c r="E413" s="353">
        <v>0.19942523809873638</v>
      </c>
      <c r="F413" s="353">
        <v>9.0787427444151497E-2</v>
      </c>
      <c r="G413" s="717"/>
      <c r="H413" s="21"/>
      <c r="I413" s="22"/>
    </row>
    <row r="414" spans="1:9" s="5" customFormat="1" ht="9.9499999999999993">
      <c r="A414" s="4"/>
      <c r="B414" s="20"/>
      <c r="C414" s="335" t="s">
        <v>620</v>
      </c>
      <c r="D414" s="719"/>
      <c r="E414" s="353">
        <v>0.15693688474393641</v>
      </c>
      <c r="F414" s="353">
        <v>0.19238684748102777</v>
      </c>
      <c r="G414" s="717"/>
      <c r="H414" s="21"/>
      <c r="I414" s="22"/>
    </row>
    <row r="415" spans="1:9" s="5" customFormat="1" ht="10.5" thickBot="1">
      <c r="A415" s="4"/>
      <c r="B415" s="20"/>
      <c r="C415" s="555" t="s">
        <v>621</v>
      </c>
      <c r="D415" s="553"/>
      <c r="E415" s="554">
        <v>0.19858388681183717</v>
      </c>
      <c r="F415" s="554">
        <v>5.3584483641935673E-2</v>
      </c>
      <c r="G415" s="717"/>
      <c r="H415" s="21"/>
      <c r="I415" s="22"/>
    </row>
    <row r="416" spans="1:9" s="5" customFormat="1" ht="10.5" thickTop="1">
      <c r="A416" s="4"/>
      <c r="B416" s="20"/>
      <c r="C416" s="19"/>
      <c r="D416" s="19"/>
      <c r="E416" s="111"/>
      <c r="F416" s="717"/>
      <c r="G416" s="717"/>
      <c r="H416" s="21"/>
      <c r="I416" s="22"/>
    </row>
    <row r="417" spans="1:9" s="5" customFormat="1" ht="10.5">
      <c r="A417" s="4"/>
      <c r="B417" s="20"/>
      <c r="C417" s="469" t="s">
        <v>622</v>
      </c>
      <c r="D417" s="469"/>
      <c r="E417" s="618" t="s">
        <v>623</v>
      </c>
      <c r="F417" s="89"/>
      <c r="G417" s="717"/>
      <c r="H417" s="21"/>
      <c r="I417" s="22"/>
    </row>
    <row r="418" spans="1:9" s="5" customFormat="1" ht="9.9499999999999993">
      <c r="A418" s="4"/>
      <c r="B418" s="20"/>
      <c r="C418" s="335" t="s">
        <v>21</v>
      </c>
      <c r="D418" s="719"/>
      <c r="E418" s="353" t="s">
        <v>624</v>
      </c>
      <c r="F418" s="353"/>
      <c r="G418" s="717"/>
      <c r="H418" s="21"/>
      <c r="I418" s="22"/>
    </row>
    <row r="419" spans="1:9" s="5" customFormat="1" ht="10.5">
      <c r="A419" s="4"/>
      <c r="B419" s="20"/>
      <c r="C419" s="567" t="s">
        <v>605</v>
      </c>
      <c r="D419" s="507"/>
      <c r="E419" s="353" t="s">
        <v>625</v>
      </c>
      <c r="F419" s="89"/>
      <c r="G419" s="717"/>
      <c r="H419" s="21"/>
      <c r="I419" s="22"/>
    </row>
    <row r="420" spans="1:9" s="5" customFormat="1" ht="10.5">
      <c r="A420" s="4"/>
      <c r="B420" s="20"/>
      <c r="C420" s="567" t="s">
        <v>606</v>
      </c>
      <c r="D420" s="507"/>
      <c r="E420" s="353" t="s">
        <v>626</v>
      </c>
      <c r="F420" s="89"/>
      <c r="G420" s="717"/>
      <c r="H420" s="21"/>
      <c r="I420" s="22"/>
    </row>
    <row r="421" spans="1:9" s="5" customFormat="1" ht="10.5">
      <c r="A421" s="4"/>
      <c r="B421" s="20"/>
      <c r="C421" s="567" t="s">
        <v>607</v>
      </c>
      <c r="D421" s="507"/>
      <c r="E421" s="353" t="s">
        <v>624</v>
      </c>
      <c r="F421" s="89"/>
      <c r="G421" s="717"/>
      <c r="H421" s="21"/>
      <c r="I421" s="22"/>
    </row>
    <row r="422" spans="1:9" s="5" customFormat="1" ht="10.5">
      <c r="A422" s="4"/>
      <c r="B422" s="20"/>
      <c r="C422" s="567" t="s">
        <v>608</v>
      </c>
      <c r="D422" s="507"/>
      <c r="E422" s="353" t="s">
        <v>626</v>
      </c>
      <c r="F422" s="89"/>
      <c r="G422" s="717"/>
      <c r="H422" s="21"/>
      <c r="I422" s="22"/>
    </row>
    <row r="423" spans="1:9" s="5" customFormat="1" ht="10.5">
      <c r="A423" s="4"/>
      <c r="B423" s="20"/>
      <c r="C423" s="567" t="s">
        <v>609</v>
      </c>
      <c r="D423" s="507"/>
      <c r="E423" s="353" t="s">
        <v>624</v>
      </c>
      <c r="F423" s="89"/>
      <c r="G423" s="717"/>
      <c r="H423" s="21"/>
      <c r="I423" s="22"/>
    </row>
    <row r="424" spans="1:9" s="5" customFormat="1" ht="9.9499999999999993">
      <c r="A424" s="4"/>
      <c r="B424" s="20"/>
      <c r="C424" s="335" t="s">
        <v>611</v>
      </c>
      <c r="D424" s="719"/>
      <c r="E424" s="353" t="s">
        <v>627</v>
      </c>
      <c r="F424" s="353"/>
      <c r="G424" s="717"/>
      <c r="H424" s="21"/>
      <c r="I424" s="22"/>
    </row>
    <row r="425" spans="1:9" ht="11.25" customHeight="1">
      <c r="B425" s="20"/>
      <c r="C425" s="335" t="s">
        <v>612</v>
      </c>
      <c r="D425" s="719"/>
      <c r="E425" s="353" t="s">
        <v>626</v>
      </c>
      <c r="F425" s="353"/>
    </row>
    <row r="426" spans="1:9" ht="11.25" customHeight="1">
      <c r="B426" s="20"/>
      <c r="C426" s="335" t="s">
        <v>613</v>
      </c>
      <c r="D426" s="719"/>
      <c r="E426" s="353" t="s">
        <v>625</v>
      </c>
      <c r="F426" s="353"/>
    </row>
    <row r="427" spans="1:9" ht="11.25" customHeight="1">
      <c r="B427" s="20"/>
      <c r="C427" s="335" t="s">
        <v>614</v>
      </c>
      <c r="D427" s="719"/>
      <c r="E427" s="353" t="s">
        <v>625</v>
      </c>
      <c r="F427" s="353"/>
    </row>
    <row r="428" spans="1:9" ht="11.25" customHeight="1">
      <c r="B428" s="20"/>
      <c r="C428" s="335" t="s">
        <v>615</v>
      </c>
      <c r="D428" s="719"/>
      <c r="E428" s="353" t="s">
        <v>625</v>
      </c>
      <c r="F428" s="353"/>
    </row>
    <row r="429" spans="1:9" s="5" customFormat="1" ht="9.9499999999999993">
      <c r="A429" s="4"/>
      <c r="B429" s="20"/>
      <c r="C429" s="335" t="s">
        <v>616</v>
      </c>
      <c r="D429" s="719"/>
      <c r="E429" s="353" t="s">
        <v>624</v>
      </c>
      <c r="F429" s="353"/>
      <c r="G429" s="717"/>
      <c r="H429" s="21"/>
      <c r="I429" s="22"/>
    </row>
    <row r="430" spans="1:9" s="5" customFormat="1" ht="9.9499999999999993">
      <c r="A430" s="4"/>
      <c r="B430" s="20"/>
      <c r="C430" s="335" t="s">
        <v>617</v>
      </c>
      <c r="D430" s="719"/>
      <c r="E430" s="353" t="s">
        <v>625</v>
      </c>
      <c r="F430" s="353"/>
      <c r="G430" s="717"/>
      <c r="H430" s="21"/>
      <c r="I430" s="22"/>
    </row>
    <row r="431" spans="1:9" s="5" customFormat="1" ht="9.9499999999999993">
      <c r="A431" s="4"/>
      <c r="B431" s="20"/>
      <c r="C431" s="335" t="s">
        <v>618</v>
      </c>
      <c r="D431" s="719"/>
      <c r="E431" s="353" t="s">
        <v>626</v>
      </c>
      <c r="F431" s="353"/>
      <c r="G431" s="717"/>
      <c r="H431" s="21"/>
      <c r="I431" s="22"/>
    </row>
    <row r="432" spans="1:9" s="5" customFormat="1" ht="9.9499999999999993">
      <c r="A432" s="4"/>
      <c r="B432" s="20"/>
      <c r="C432" s="335" t="s">
        <v>619</v>
      </c>
      <c r="D432" s="719"/>
      <c r="E432" s="353" t="s">
        <v>625</v>
      </c>
      <c r="F432" s="353"/>
      <c r="G432" s="717"/>
      <c r="H432" s="21"/>
      <c r="I432" s="22"/>
    </row>
    <row r="433" spans="1:9" s="5" customFormat="1" ht="9.9499999999999993">
      <c r="A433" s="4"/>
      <c r="B433" s="20"/>
      <c r="C433" s="335" t="s">
        <v>620</v>
      </c>
      <c r="D433" s="719"/>
      <c r="E433" s="353" t="s">
        <v>625</v>
      </c>
      <c r="F433" s="353"/>
      <c r="G433" s="717"/>
      <c r="H433" s="21"/>
      <c r="I433" s="22"/>
    </row>
    <row r="434" spans="1:9" s="5" customFormat="1" ht="10.5" thickBot="1">
      <c r="A434" s="4"/>
      <c r="B434" s="20"/>
      <c r="C434" s="555" t="s">
        <v>621</v>
      </c>
      <c r="D434" s="552"/>
      <c r="E434" s="556" t="s">
        <v>624</v>
      </c>
      <c r="F434" s="353"/>
      <c r="G434" s="717"/>
      <c r="H434" s="21"/>
      <c r="I434" s="22"/>
    </row>
    <row r="435" spans="1:9" s="5" customFormat="1" ht="10.5" thickTop="1">
      <c r="A435" s="4"/>
      <c r="B435" s="20"/>
      <c r="C435" s="19"/>
      <c r="D435" s="19"/>
      <c r="E435" s="111"/>
      <c r="F435" s="717"/>
      <c r="G435" s="717"/>
      <c r="H435" s="21"/>
      <c r="I435" s="22"/>
    </row>
    <row r="436" spans="1:9" s="5" customFormat="1" ht="9.9499999999999993">
      <c r="A436" s="4"/>
      <c r="B436" s="20"/>
      <c r="C436" s="19"/>
      <c r="D436" s="19"/>
      <c r="E436" s="111"/>
      <c r="F436" s="717"/>
      <c r="G436" s="717"/>
      <c r="H436" s="21"/>
      <c r="I436" s="22"/>
    </row>
    <row r="437" spans="1:9" s="5" customFormat="1" ht="9.9499999999999993">
      <c r="A437" s="4"/>
      <c r="B437" s="20"/>
      <c r="C437" s="19"/>
      <c r="D437" s="19"/>
      <c r="E437" s="111"/>
      <c r="F437" s="717"/>
      <c r="G437" s="717"/>
      <c r="H437" s="21"/>
      <c r="I437" s="22"/>
    </row>
    <row r="438" spans="1:9" s="5" customFormat="1" ht="9.9499999999999993">
      <c r="A438" s="4"/>
      <c r="B438" s="20"/>
      <c r="C438" s="19"/>
      <c r="D438" s="19"/>
      <c r="E438" s="111"/>
      <c r="F438" s="717"/>
      <c r="G438" s="717"/>
      <c r="H438" s="21"/>
      <c r="I438" s="22"/>
    </row>
    <row r="439" spans="1:9" s="5" customFormat="1" ht="9.9499999999999993">
      <c r="A439" s="4"/>
      <c r="B439" s="20"/>
      <c r="C439" s="19"/>
      <c r="D439" s="19"/>
      <c r="E439" s="111"/>
      <c r="F439" s="717"/>
      <c r="G439" s="717"/>
      <c r="H439" s="21"/>
      <c r="I439" s="22"/>
    </row>
    <row r="440" spans="1:9" s="5" customFormat="1" ht="9.9499999999999993">
      <c r="A440" s="4"/>
      <c r="B440" s="20"/>
      <c r="C440" s="19"/>
      <c r="D440" s="19"/>
      <c r="E440" s="111"/>
      <c r="F440" s="717"/>
      <c r="G440" s="717"/>
      <c r="H440" s="21"/>
      <c r="I440" s="22"/>
    </row>
    <row r="441" spans="1:9" s="5" customFormat="1" ht="9.9499999999999993">
      <c r="A441" s="4"/>
      <c r="B441" s="20"/>
      <c r="C441" s="19"/>
      <c r="D441" s="19"/>
      <c r="E441" s="111"/>
      <c r="F441" s="717"/>
      <c r="G441" s="717"/>
      <c r="H441" s="21"/>
      <c r="I441" s="22"/>
    </row>
    <row r="442" spans="1:9" s="5" customFormat="1" ht="9.9499999999999993">
      <c r="A442" s="4"/>
      <c r="B442" s="20"/>
      <c r="C442" s="19"/>
      <c r="D442" s="19"/>
      <c r="E442" s="111"/>
      <c r="F442" s="717"/>
      <c r="G442" s="717"/>
      <c r="H442" s="21"/>
      <c r="I442" s="22"/>
    </row>
    <row r="443" spans="1:9" s="5" customFormat="1" ht="9.9499999999999993">
      <c r="A443" s="4"/>
      <c r="B443" s="20"/>
      <c r="C443" s="19"/>
      <c r="D443" s="19"/>
      <c r="E443" s="111"/>
      <c r="F443" s="717"/>
      <c r="G443" s="717"/>
      <c r="H443" s="21"/>
      <c r="I443" s="22"/>
    </row>
    <row r="444" spans="1:9" s="5" customFormat="1" ht="9.9499999999999993">
      <c r="A444" s="4"/>
      <c r="B444" s="20"/>
      <c r="C444" s="19"/>
      <c r="D444" s="19"/>
      <c r="E444" s="111"/>
      <c r="F444" s="717"/>
      <c r="G444" s="717"/>
      <c r="H444" s="21"/>
      <c r="I444" s="22"/>
    </row>
    <row r="445" spans="1:9" s="5" customFormat="1" ht="9.9499999999999993">
      <c r="A445" s="4"/>
      <c r="B445" s="20"/>
      <c r="C445" s="19"/>
      <c r="D445" s="19"/>
      <c r="E445" s="111"/>
      <c r="F445" s="717"/>
      <c r="G445" s="717"/>
      <c r="H445" s="21"/>
      <c r="I445" s="22"/>
    </row>
    <row r="446" spans="1:9" s="5" customFormat="1" ht="9.9499999999999993">
      <c r="A446" s="4"/>
      <c r="B446" s="20"/>
      <c r="C446" s="19"/>
      <c r="D446" s="19"/>
      <c r="E446" s="111"/>
      <c r="F446" s="717"/>
      <c r="G446" s="717"/>
      <c r="H446" s="21"/>
      <c r="I446" s="22"/>
    </row>
    <row r="447" spans="1:9" s="5" customFormat="1" ht="9.9499999999999993">
      <c r="A447" s="4"/>
      <c r="B447" s="20"/>
      <c r="C447" s="19"/>
      <c r="D447" s="19"/>
      <c r="E447" s="111"/>
      <c r="F447" s="717"/>
      <c r="G447" s="717"/>
      <c r="H447" s="21"/>
      <c r="I447" s="22"/>
    </row>
    <row r="448" spans="1:9" s="5" customFormat="1" ht="9.9499999999999993">
      <c r="A448" s="4"/>
      <c r="B448" s="20"/>
      <c r="C448" s="19"/>
      <c r="D448" s="19"/>
      <c r="E448" s="111"/>
      <c r="F448" s="717"/>
      <c r="G448" s="717"/>
      <c r="H448" s="21"/>
      <c r="I448" s="22"/>
    </row>
    <row r="449" spans="1:9" s="5" customFormat="1" ht="9.9499999999999993">
      <c r="A449" s="4"/>
      <c r="B449" s="20"/>
      <c r="C449" s="19"/>
      <c r="D449" s="19"/>
      <c r="E449" s="111"/>
      <c r="F449" s="717"/>
      <c r="G449" s="717"/>
      <c r="H449" s="21"/>
      <c r="I449" s="22"/>
    </row>
    <row r="450" spans="1:9" s="5" customFormat="1" ht="9.9499999999999993">
      <c r="A450" s="4"/>
      <c r="B450" s="20"/>
      <c r="C450" s="19"/>
      <c r="D450" s="19"/>
      <c r="E450" s="111"/>
      <c r="F450" s="717"/>
      <c r="G450" s="717"/>
      <c r="H450" s="21"/>
      <c r="I450" s="22"/>
    </row>
    <row r="451" spans="1:9" s="5" customFormat="1" ht="9.9499999999999993">
      <c r="A451" s="4"/>
      <c r="B451" s="20"/>
      <c r="C451" s="19"/>
      <c r="D451" s="19"/>
      <c r="E451" s="111"/>
      <c r="F451" s="717"/>
      <c r="G451" s="717"/>
      <c r="H451" s="21"/>
      <c r="I451" s="22"/>
    </row>
    <row r="452" spans="1:9" s="5" customFormat="1" ht="9.9499999999999993">
      <c r="A452" s="4"/>
      <c r="B452" s="20"/>
      <c r="C452" s="19"/>
      <c r="D452" s="19"/>
      <c r="E452" s="111"/>
      <c r="F452" s="717"/>
      <c r="G452" s="717"/>
      <c r="H452" s="21"/>
      <c r="I452" s="22"/>
    </row>
    <row r="453" spans="1:9" s="5" customFormat="1" ht="9.9499999999999993">
      <c r="A453" s="4"/>
      <c r="B453" s="20"/>
      <c r="C453" s="19"/>
      <c r="D453" s="19"/>
      <c r="E453" s="111"/>
      <c r="F453" s="717"/>
      <c r="G453" s="717"/>
      <c r="H453" s="21"/>
      <c r="I453" s="22"/>
    </row>
    <row r="454" spans="1:9" s="5" customFormat="1" ht="9.9499999999999993">
      <c r="A454" s="4"/>
      <c r="B454" s="20"/>
      <c r="C454" s="19"/>
      <c r="D454" s="19"/>
      <c r="E454" s="111"/>
      <c r="F454" s="717"/>
      <c r="G454" s="717"/>
      <c r="H454" s="21"/>
      <c r="I454" s="22"/>
    </row>
    <row r="455" spans="1:9" s="5" customFormat="1" ht="9.9499999999999993">
      <c r="A455" s="4"/>
      <c r="B455" s="20"/>
      <c r="C455" s="19"/>
      <c r="D455" s="19"/>
      <c r="E455" s="111"/>
      <c r="F455" s="717"/>
      <c r="G455" s="717"/>
      <c r="H455" s="21"/>
      <c r="I455" s="22"/>
    </row>
    <row r="456" spans="1:9" s="5" customFormat="1" ht="9.9499999999999993">
      <c r="A456" s="4"/>
      <c r="B456" s="20"/>
      <c r="C456" s="19"/>
      <c r="D456" s="19"/>
      <c r="E456" s="111"/>
      <c r="F456" s="717"/>
      <c r="G456" s="717"/>
      <c r="H456" s="21"/>
      <c r="I456" s="22"/>
    </row>
    <row r="457" spans="1:9" s="5" customFormat="1" ht="9.9499999999999993">
      <c r="A457" s="4"/>
      <c r="B457" s="20"/>
      <c r="C457" s="19"/>
      <c r="D457" s="19"/>
      <c r="E457" s="111"/>
      <c r="F457" s="717"/>
      <c r="G457" s="717"/>
      <c r="H457" s="21"/>
      <c r="I457" s="22"/>
    </row>
    <row r="458" spans="1:9" s="5" customFormat="1" ht="9.9499999999999993">
      <c r="A458" s="4"/>
      <c r="B458" s="20"/>
      <c r="C458" s="19"/>
      <c r="D458" s="19"/>
      <c r="E458" s="111"/>
      <c r="F458" s="717"/>
      <c r="G458" s="717"/>
      <c r="H458" s="21"/>
      <c r="I458" s="22"/>
    </row>
    <row r="459" spans="1:9" s="5" customFormat="1" ht="9.9499999999999993">
      <c r="A459" s="4"/>
      <c r="B459" s="20"/>
      <c r="C459" s="19"/>
      <c r="D459" s="19"/>
      <c r="E459" s="111"/>
      <c r="F459" s="717"/>
      <c r="G459" s="717"/>
      <c r="H459" s="21"/>
      <c r="I459" s="22"/>
    </row>
    <row r="460" spans="1:9" s="5" customFormat="1" ht="9.9499999999999993">
      <c r="A460" s="4"/>
      <c r="B460" s="20"/>
      <c r="C460" s="19"/>
      <c r="D460" s="19"/>
      <c r="E460" s="111"/>
      <c r="F460" s="717"/>
      <c r="G460" s="717"/>
      <c r="H460" s="21"/>
      <c r="I460" s="22"/>
    </row>
    <row r="461" spans="1:9" s="5" customFormat="1" ht="9.9499999999999993">
      <c r="A461" s="4"/>
      <c r="B461" s="20"/>
      <c r="C461" s="19"/>
      <c r="D461" s="19"/>
      <c r="E461" s="111"/>
      <c r="F461" s="717"/>
      <c r="G461" s="717"/>
      <c r="H461" s="21"/>
      <c r="I461" s="22"/>
    </row>
    <row r="462" spans="1:9" s="5" customFormat="1" ht="9.9499999999999993">
      <c r="A462" s="4"/>
      <c r="B462" s="20"/>
      <c r="C462" s="19"/>
      <c r="D462" s="19"/>
      <c r="E462" s="111"/>
      <c r="F462" s="717"/>
      <c r="G462" s="717"/>
      <c r="H462" s="21"/>
      <c r="I462" s="22"/>
    </row>
    <row r="463" spans="1:9" s="5" customFormat="1" ht="9.9499999999999993">
      <c r="A463" s="4"/>
      <c r="B463" s="20"/>
      <c r="C463" s="19"/>
      <c r="D463" s="19"/>
      <c r="E463" s="111"/>
      <c r="F463" s="717"/>
      <c r="G463" s="717"/>
      <c r="H463" s="21"/>
      <c r="I463" s="22"/>
    </row>
    <row r="464" spans="1:9" s="5" customFormat="1" ht="9.9499999999999993">
      <c r="A464" s="4"/>
      <c r="B464" s="20"/>
      <c r="C464" s="19"/>
      <c r="D464" s="19"/>
      <c r="E464" s="111"/>
      <c r="F464" s="717"/>
      <c r="G464" s="717"/>
      <c r="H464" s="21"/>
      <c r="I464" s="22"/>
    </row>
    <row r="465" spans="1:9" s="5" customFormat="1" ht="9.9499999999999993">
      <c r="A465" s="4"/>
      <c r="B465" s="20"/>
      <c r="C465" s="19"/>
      <c r="D465" s="19"/>
      <c r="E465" s="111"/>
      <c r="F465" s="717"/>
      <c r="G465" s="717"/>
      <c r="H465" s="21"/>
      <c r="I465" s="22"/>
    </row>
    <row r="466" spans="1:9" s="5" customFormat="1" ht="9.9499999999999993">
      <c r="A466" s="4"/>
      <c r="B466" s="20"/>
      <c r="C466" s="19"/>
      <c r="D466" s="19"/>
      <c r="E466" s="111"/>
      <c r="F466" s="717"/>
      <c r="G466" s="717"/>
      <c r="H466" s="21"/>
      <c r="I466" s="22"/>
    </row>
    <row r="467" spans="1:9" s="5" customFormat="1" ht="9.9499999999999993">
      <c r="A467" s="4"/>
      <c r="B467" s="20"/>
      <c r="C467" s="19"/>
      <c r="D467" s="19"/>
      <c r="E467" s="111"/>
      <c r="F467" s="717"/>
      <c r="G467" s="717"/>
      <c r="H467" s="21"/>
      <c r="I467" s="22"/>
    </row>
    <row r="468" spans="1:9" s="5" customFormat="1" ht="9.9499999999999993">
      <c r="A468" s="4"/>
      <c r="B468" s="20"/>
      <c r="C468" s="19"/>
      <c r="D468" s="19"/>
      <c r="E468" s="111"/>
      <c r="F468" s="717"/>
      <c r="G468" s="717"/>
      <c r="H468" s="21"/>
      <c r="I468" s="22"/>
    </row>
    <row r="469" spans="1:9" s="5" customFormat="1" ht="9.9499999999999993">
      <c r="A469" s="4"/>
      <c r="B469" s="20"/>
      <c r="C469" s="19"/>
      <c r="D469" s="19"/>
      <c r="E469" s="111"/>
      <c r="F469" s="717"/>
      <c r="G469" s="717"/>
      <c r="H469" s="21"/>
      <c r="I469" s="22"/>
    </row>
    <row r="470" spans="1:9" s="5" customFormat="1" ht="9.9499999999999993">
      <c r="A470" s="4"/>
      <c r="B470" s="20"/>
      <c r="C470" s="19"/>
      <c r="D470" s="19"/>
      <c r="E470" s="111"/>
      <c r="F470" s="717"/>
      <c r="G470" s="717"/>
      <c r="H470" s="21"/>
      <c r="I470" s="22"/>
    </row>
    <row r="471" spans="1:9" s="5" customFormat="1" ht="9.9499999999999993">
      <c r="A471" s="4"/>
      <c r="B471" s="20"/>
      <c r="C471" s="19"/>
      <c r="D471" s="19"/>
      <c r="E471" s="111"/>
      <c r="F471" s="717"/>
      <c r="G471" s="717"/>
      <c r="H471" s="21"/>
      <c r="I471" s="22"/>
    </row>
    <row r="472" spans="1:9" s="5" customFormat="1" ht="9.9499999999999993">
      <c r="A472" s="4"/>
      <c r="B472" s="20"/>
      <c r="C472" s="19"/>
      <c r="D472" s="19"/>
      <c r="E472" s="111"/>
      <c r="F472" s="717"/>
      <c r="G472" s="717"/>
      <c r="H472" s="21"/>
      <c r="I472" s="22"/>
    </row>
    <row r="473" spans="1:9" s="5" customFormat="1" ht="9.9499999999999993">
      <c r="A473" s="4"/>
      <c r="B473" s="20"/>
      <c r="C473" s="19"/>
      <c r="D473" s="19"/>
      <c r="E473" s="111"/>
      <c r="F473" s="717"/>
      <c r="G473" s="717"/>
      <c r="H473" s="21"/>
      <c r="I473" s="22"/>
    </row>
    <row r="474" spans="1:9" s="5" customFormat="1" ht="9.9499999999999993">
      <c r="A474" s="4"/>
      <c r="B474" s="20"/>
      <c r="C474" s="19"/>
      <c r="D474" s="19"/>
      <c r="E474" s="111"/>
      <c r="F474" s="717"/>
      <c r="G474" s="717"/>
      <c r="H474" s="21"/>
      <c r="I474" s="22"/>
    </row>
    <row r="475" spans="1:9" s="5" customFormat="1" ht="9.9499999999999993">
      <c r="A475" s="4"/>
      <c r="B475" s="20"/>
      <c r="C475" s="19"/>
      <c r="D475" s="19"/>
      <c r="E475" s="111"/>
      <c r="F475" s="717"/>
      <c r="G475" s="717"/>
      <c r="H475" s="21"/>
      <c r="I475" s="22"/>
    </row>
    <row r="476" spans="1:9" s="5" customFormat="1" ht="9.9499999999999993">
      <c r="A476" s="4"/>
      <c r="B476" s="20"/>
      <c r="C476" s="19"/>
      <c r="D476" s="19"/>
      <c r="E476" s="111"/>
      <c r="F476" s="717"/>
      <c r="G476" s="717"/>
      <c r="H476" s="21"/>
      <c r="I476" s="22"/>
    </row>
    <row r="477" spans="1:9" s="5" customFormat="1" ht="9.9499999999999993">
      <c r="A477" s="4"/>
      <c r="B477" s="20"/>
      <c r="C477" s="19"/>
      <c r="D477" s="19"/>
      <c r="E477" s="111"/>
      <c r="F477" s="717"/>
      <c r="G477" s="717"/>
      <c r="H477" s="21"/>
      <c r="I477" s="22"/>
    </row>
    <row r="478" spans="1:9" s="5" customFormat="1" ht="9.9499999999999993">
      <c r="A478" s="4"/>
      <c r="B478" s="20"/>
      <c r="C478" s="19"/>
      <c r="D478" s="19"/>
      <c r="E478" s="111"/>
      <c r="F478" s="717"/>
      <c r="G478" s="717"/>
      <c r="H478" s="21"/>
      <c r="I478" s="22"/>
    </row>
    <row r="479" spans="1:9" s="5" customFormat="1" ht="9.9499999999999993">
      <c r="A479" s="4"/>
      <c r="B479" s="20"/>
      <c r="C479" s="19"/>
      <c r="D479" s="19"/>
      <c r="E479" s="111"/>
      <c r="F479" s="717"/>
      <c r="G479" s="717"/>
      <c r="H479" s="21"/>
      <c r="I479" s="22"/>
    </row>
    <row r="480" spans="1:9" s="5" customFormat="1" ht="9.9499999999999993">
      <c r="A480" s="4"/>
      <c r="B480" s="20"/>
      <c r="C480" s="19"/>
      <c r="D480" s="19"/>
      <c r="E480" s="111"/>
      <c r="F480" s="717"/>
      <c r="G480" s="717"/>
      <c r="H480" s="21"/>
      <c r="I480" s="22"/>
    </row>
    <row r="481" spans="1:9" s="5" customFormat="1" ht="9.9499999999999993">
      <c r="A481" s="4"/>
      <c r="B481" s="20"/>
      <c r="C481" s="19"/>
      <c r="D481" s="19"/>
      <c r="E481" s="111"/>
      <c r="F481" s="717"/>
      <c r="G481" s="717"/>
      <c r="H481" s="21"/>
      <c r="I481" s="22"/>
    </row>
    <row r="482" spans="1:9" s="5" customFormat="1" ht="9.9499999999999993">
      <c r="A482" s="4"/>
      <c r="B482" s="20"/>
      <c r="C482" s="19"/>
      <c r="D482" s="19"/>
      <c r="E482" s="111"/>
      <c r="F482" s="717"/>
      <c r="G482" s="717"/>
      <c r="H482" s="21"/>
      <c r="I482" s="22"/>
    </row>
    <row r="483" spans="1:9" s="5" customFormat="1" ht="9.9499999999999993">
      <c r="A483" s="4"/>
      <c r="B483" s="20"/>
      <c r="C483" s="19"/>
      <c r="D483" s="19"/>
      <c r="E483" s="111"/>
      <c r="F483" s="717"/>
      <c r="G483" s="717"/>
      <c r="H483" s="21"/>
      <c r="I483" s="22"/>
    </row>
    <row r="484" spans="1:9" s="5" customFormat="1" ht="9.9499999999999993">
      <c r="A484" s="4"/>
      <c r="B484" s="20"/>
      <c r="C484" s="19"/>
      <c r="D484" s="19"/>
      <c r="E484" s="111"/>
      <c r="F484" s="717"/>
      <c r="G484" s="717"/>
      <c r="H484" s="21"/>
      <c r="I484" s="22"/>
    </row>
    <row r="485" spans="1:9" s="5" customFormat="1" ht="9.9499999999999993">
      <c r="A485" s="4"/>
      <c r="B485" s="20"/>
      <c r="C485" s="19"/>
      <c r="D485" s="19"/>
      <c r="E485" s="111"/>
      <c r="F485" s="717"/>
      <c r="G485" s="717"/>
      <c r="H485" s="21"/>
      <c r="I485" s="22"/>
    </row>
    <row r="486" spans="1:9" s="5" customFormat="1" ht="9.9499999999999993">
      <c r="A486" s="4"/>
      <c r="B486" s="20"/>
      <c r="C486" s="19"/>
      <c r="D486" s="19"/>
      <c r="E486" s="111"/>
      <c r="F486" s="717"/>
      <c r="G486" s="717"/>
      <c r="H486" s="21"/>
      <c r="I486" s="22"/>
    </row>
    <row r="487" spans="1:9" s="5" customFormat="1" ht="9.9499999999999993">
      <c r="A487" s="4"/>
      <c r="B487" s="20"/>
      <c r="C487" s="19"/>
      <c r="D487" s="19"/>
      <c r="E487" s="111"/>
      <c r="F487" s="717"/>
      <c r="G487" s="717"/>
      <c r="H487" s="21"/>
      <c r="I487" s="22"/>
    </row>
    <row r="488" spans="1:9" s="5" customFormat="1" ht="9.9499999999999993">
      <c r="A488" s="4"/>
      <c r="B488" s="20"/>
      <c r="C488" s="19"/>
      <c r="D488" s="19"/>
      <c r="E488" s="111"/>
      <c r="F488" s="717"/>
      <c r="G488" s="717"/>
      <c r="H488" s="21"/>
      <c r="I488" s="22"/>
    </row>
    <row r="489" spans="1:9" s="5" customFormat="1" ht="9.9499999999999993">
      <c r="A489" s="4"/>
      <c r="B489" s="20"/>
      <c r="C489" s="19"/>
      <c r="D489" s="19"/>
      <c r="E489" s="111"/>
      <c r="F489" s="717"/>
      <c r="G489" s="717"/>
      <c r="H489" s="21"/>
      <c r="I489" s="22"/>
    </row>
    <row r="490" spans="1:9" s="5" customFormat="1" ht="9.9499999999999993">
      <c r="A490" s="4"/>
      <c r="B490" s="20"/>
      <c r="C490" s="19"/>
      <c r="D490" s="19"/>
      <c r="E490" s="111"/>
      <c r="F490" s="717"/>
      <c r="G490" s="717"/>
      <c r="H490" s="21"/>
      <c r="I490" s="22"/>
    </row>
    <row r="491" spans="1:9" ht="9.9499999999999993">
      <c r="B491" s="13"/>
      <c r="I491" s="14"/>
    </row>
    <row r="492" spans="1:9" ht="9.9499999999999993">
      <c r="B492" s="13"/>
      <c r="I492" s="14"/>
    </row>
    <row r="493" spans="1:9" ht="9.9499999999999993">
      <c r="B493" s="13"/>
      <c r="I493" s="14"/>
    </row>
    <row r="494" spans="1:9" ht="9.9499999999999993">
      <c r="B494" s="13"/>
      <c r="I494" s="14"/>
    </row>
    <row r="495" spans="1:9" ht="9.9499999999999993">
      <c r="B495" s="13"/>
      <c r="I495" s="14"/>
    </row>
    <row r="496" spans="1:9" ht="10.5">
      <c r="B496" s="13"/>
      <c r="C496" s="101" t="s">
        <v>219</v>
      </c>
      <c r="I496" s="14"/>
    </row>
    <row r="497" spans="2:9" ht="9.9499999999999993">
      <c r="B497" s="13"/>
      <c r="C497" s="5" t="s">
        <v>628</v>
      </c>
      <c r="I497" s="14"/>
    </row>
    <row r="498" spans="2:9" ht="9.9499999999999993">
      <c r="B498" s="23"/>
      <c r="C498" s="24"/>
      <c r="D498" s="24"/>
      <c r="E498" s="24"/>
      <c r="F498" s="24"/>
      <c r="G498" s="24"/>
      <c r="H498" s="24"/>
      <c r="I498" s="26"/>
    </row>
    <row r="499" spans="2:9" ht="9.9499999999999993"/>
  </sheetData>
  <mergeCells count="3">
    <mergeCell ref="C282:D282"/>
    <mergeCell ref="C294:D294"/>
    <mergeCell ref="C304:D304"/>
  </mergeCells>
  <pageMargins left="0.25" right="0.25" top="0.75" bottom="0.75" header="0.3" footer="0.3"/>
  <pageSetup paperSize="9" scale="74" orientation="landscape" r:id="rId1"/>
  <ignoredErrors>
    <ignoredError sqref="E16 E22"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AF668-BDD0-4DCE-AFFD-16094D22E7DB}">
  <sheetPr codeName="Sheet8">
    <tabColor rgb="FF0064A9"/>
    <pageSetUpPr autoPageBreaks="0" fitToPage="1"/>
  </sheetPr>
  <dimension ref="A1:AF43"/>
  <sheetViews>
    <sheetView showGridLines="0" zoomScale="130" zoomScaleNormal="130" workbookViewId="0"/>
  </sheetViews>
  <sheetFormatPr defaultColWidth="0" defaultRowHeight="0" customHeight="1" zeroHeight="1"/>
  <cols>
    <col min="1" max="1" width="2.140625" style="4" customWidth="1"/>
    <col min="2" max="2" width="10.140625" style="5" customWidth="1"/>
    <col min="3" max="3" width="7.85546875" style="5" customWidth="1"/>
    <col min="4" max="4" width="7.28515625" style="5" customWidth="1"/>
    <col min="5" max="5" width="8.85546875" style="5" customWidth="1"/>
    <col min="6" max="6" width="2.140625" style="5" customWidth="1"/>
    <col min="7" max="7" width="36.42578125" style="5" customWidth="1"/>
    <col min="8" max="8" width="10.140625" style="5" customWidth="1"/>
    <col min="9" max="9" width="3.5703125" style="5" customWidth="1"/>
    <col min="10" max="10" width="15" style="202" customWidth="1"/>
    <col min="11" max="11" width="3.28515625" style="5" customWidth="1"/>
    <col min="12" max="12" width="10.140625" style="5" customWidth="1"/>
    <col min="13" max="13" width="16.7109375" style="5" customWidth="1"/>
    <col min="14" max="14" width="11.85546875" style="5" customWidth="1"/>
    <col min="15" max="15" width="10.140625" style="5" customWidth="1"/>
    <col min="16" max="16" width="2.5703125" style="5" customWidth="1"/>
    <col min="17" max="17" width="10.140625" style="5" customWidth="1"/>
    <col min="18" max="18" width="21.42578125" style="5" customWidth="1"/>
    <col min="19" max="19" width="13" style="5" customWidth="1"/>
    <col min="20" max="20" width="2.7109375" style="5" customWidth="1"/>
    <col min="21" max="25" width="10.140625" style="5" customWidth="1"/>
    <col min="26" max="26" width="9" style="5" customWidth="1"/>
    <col min="27" max="27" width="2.140625" style="4" customWidth="1"/>
    <col min="28" max="30" width="9.140625" style="4" hidden="1" customWidth="1"/>
    <col min="31" max="32" width="9.85546875" style="4" hidden="1" customWidth="1"/>
    <col min="33" max="16384" width="9.140625" style="4" hidden="1"/>
  </cols>
  <sheetData>
    <row r="1" spans="1:28" ht="9.9499999999999993"/>
    <row r="2" spans="1:28" s="2" customFormat="1" ht="14.1">
      <c r="A2" s="4"/>
      <c r="B2" s="35"/>
      <c r="C2" s="36"/>
      <c r="D2" s="36"/>
      <c r="E2" s="36"/>
      <c r="F2" s="36"/>
      <c r="G2" s="36"/>
      <c r="H2" s="36"/>
      <c r="I2" s="36"/>
      <c r="J2" s="388"/>
      <c r="K2" s="36"/>
      <c r="L2" s="36"/>
      <c r="M2" s="36"/>
      <c r="N2" s="36"/>
      <c r="O2" s="36"/>
      <c r="P2" s="36"/>
      <c r="Q2" s="36"/>
      <c r="R2" s="36"/>
      <c r="S2" s="36"/>
      <c r="T2" s="36"/>
      <c r="U2" s="36"/>
      <c r="V2" s="36"/>
      <c r="W2" s="36"/>
      <c r="X2" s="36"/>
      <c r="Y2" s="36"/>
      <c r="Z2" s="37"/>
    </row>
    <row r="3" spans="1:28" s="1" customFormat="1" ht="11.45">
      <c r="A3" s="4"/>
      <c r="B3" s="27"/>
      <c r="J3" s="389"/>
      <c r="Z3" s="29"/>
    </row>
    <row r="4" spans="1:28" s="2" customFormat="1" ht="30.75" customHeight="1" thickBot="1">
      <c r="A4" s="1"/>
      <c r="B4" s="30"/>
      <c r="C4" s="31"/>
      <c r="D4" s="38" t="s">
        <v>629</v>
      </c>
      <c r="E4" s="33"/>
      <c r="F4" s="33"/>
      <c r="G4" s="33"/>
      <c r="H4" s="33"/>
      <c r="I4" s="33"/>
      <c r="J4" s="390"/>
      <c r="K4" s="33"/>
      <c r="L4" s="33"/>
      <c r="M4" s="33"/>
      <c r="N4" s="33"/>
      <c r="O4" s="33"/>
      <c r="P4" s="33"/>
      <c r="Q4" s="33"/>
      <c r="R4" s="33"/>
      <c r="S4" s="33"/>
      <c r="T4" s="33"/>
      <c r="U4" s="33"/>
      <c r="V4" s="33"/>
      <c r="W4" s="33"/>
      <c r="X4" s="33"/>
      <c r="Y4" s="33"/>
      <c r="Z4" s="34"/>
      <c r="AA4"/>
      <c r="AB4"/>
    </row>
    <row r="5" spans="1:28" s="3" customFormat="1" ht="28.5" customHeight="1" thickBot="1">
      <c r="A5" s="1"/>
      <c r="B5" s="40"/>
      <c r="C5" s="41"/>
      <c r="D5" s="42" t="s">
        <v>630</v>
      </c>
      <c r="E5" s="44"/>
      <c r="F5" s="45"/>
      <c r="G5" s="45"/>
      <c r="H5" s="45"/>
      <c r="I5" s="45"/>
      <c r="J5" s="391"/>
      <c r="K5" s="45"/>
      <c r="L5" s="45"/>
      <c r="M5" s="45"/>
      <c r="N5" s="45"/>
      <c r="O5" s="45"/>
      <c r="P5" s="45"/>
      <c r="Q5" s="45"/>
      <c r="R5" s="45"/>
      <c r="S5" s="45"/>
      <c r="T5" s="45"/>
      <c r="U5" s="45"/>
      <c r="V5" s="45"/>
      <c r="W5" s="45"/>
      <c r="X5" s="45"/>
      <c r="Y5" s="45"/>
      <c r="Z5" s="46"/>
    </row>
    <row r="6" spans="1:28" ht="11.45">
      <c r="A6" s="1"/>
      <c r="B6" s="16"/>
      <c r="D6" s="17"/>
      <c r="E6" s="17"/>
      <c r="Z6" s="14"/>
    </row>
    <row r="7" spans="1:28" ht="11.45">
      <c r="A7" s="1"/>
      <c r="B7" s="16"/>
      <c r="D7" s="17"/>
      <c r="E7" s="17"/>
      <c r="Z7" s="14"/>
    </row>
    <row r="8" spans="1:28" ht="9.9499999999999993">
      <c r="B8" s="16"/>
      <c r="C8" s="7"/>
      <c r="D8" s="8"/>
      <c r="E8" s="17"/>
      <c r="Z8" s="14"/>
    </row>
    <row r="9" spans="1:28" s="55" customFormat="1" ht="18.75" customHeight="1">
      <c r="A9" s="50"/>
      <c r="B9" s="51"/>
      <c r="C9" s="49" t="s">
        <v>631</v>
      </c>
      <c r="D9" s="52"/>
      <c r="E9" s="52"/>
      <c r="F9" s="53"/>
      <c r="G9" s="53"/>
      <c r="H9" s="53"/>
      <c r="I9" s="53"/>
      <c r="J9" s="392"/>
      <c r="K9" s="53"/>
      <c r="L9" s="53"/>
      <c r="M9" s="53"/>
      <c r="N9" s="53"/>
      <c r="O9" s="53"/>
      <c r="P9" s="53"/>
      <c r="Q9" s="53"/>
      <c r="R9" s="53"/>
      <c r="S9" s="53"/>
      <c r="T9" s="53"/>
      <c r="U9" s="53"/>
      <c r="V9" s="53"/>
      <c r="W9" s="53"/>
      <c r="X9" s="53"/>
      <c r="Y9" s="53"/>
      <c r="Z9" s="54"/>
    </row>
    <row r="10" spans="1:28" s="5" customFormat="1" ht="9.9499999999999993">
      <c r="A10" s="4"/>
      <c r="B10" s="20"/>
      <c r="C10" s="111"/>
      <c r="D10" s="717"/>
      <c r="E10" s="717"/>
      <c r="F10" s="21"/>
      <c r="G10" s="21"/>
      <c r="H10" s="21"/>
      <c r="I10" s="21"/>
      <c r="J10" s="279"/>
      <c r="K10" s="21"/>
      <c r="L10" s="21"/>
      <c r="M10" s="21"/>
      <c r="N10" s="21"/>
      <c r="O10" s="21"/>
      <c r="P10" s="21"/>
      <c r="Q10" s="21"/>
      <c r="R10" s="21"/>
      <c r="S10" s="21"/>
      <c r="T10" s="21"/>
      <c r="U10" s="21"/>
      <c r="V10" s="21"/>
      <c r="W10" s="21"/>
      <c r="X10" s="21"/>
      <c r="Y10" s="21"/>
      <c r="Z10" s="22"/>
    </row>
    <row r="11" spans="1:28" s="5" customFormat="1" ht="10.5">
      <c r="A11" s="4"/>
      <c r="B11" s="20"/>
      <c r="C11" s="101" t="s">
        <v>632</v>
      </c>
      <c r="D11" s="19"/>
      <c r="E11" s="19"/>
      <c r="F11" s="194"/>
      <c r="G11" s="101" t="s">
        <v>633</v>
      </c>
      <c r="H11" s="19"/>
      <c r="I11" s="194"/>
      <c r="J11" s="393" t="s">
        <v>634</v>
      </c>
      <c r="K11" s="194"/>
      <c r="L11" s="101" t="s">
        <v>635</v>
      </c>
      <c r="M11" s="19"/>
      <c r="N11" s="19"/>
      <c r="O11" s="19"/>
      <c r="P11" s="194"/>
      <c r="Q11" s="101" t="s">
        <v>636</v>
      </c>
      <c r="R11" s="19"/>
      <c r="S11" s="19"/>
      <c r="T11" s="194"/>
      <c r="U11" s="101" t="s">
        <v>637</v>
      </c>
      <c r="V11" s="19"/>
      <c r="W11" s="19"/>
      <c r="X11" s="19"/>
      <c r="Y11" s="194"/>
      <c r="Z11" s="22"/>
    </row>
    <row r="12" spans="1:28" s="202" customFormat="1" ht="367.5" customHeight="1">
      <c r="A12" s="394"/>
      <c r="B12" s="395"/>
      <c r="C12" s="805" t="s">
        <v>638</v>
      </c>
      <c r="D12" s="805"/>
      <c r="E12" s="805"/>
      <c r="F12" s="733"/>
      <c r="G12" s="806" t="s">
        <v>639</v>
      </c>
      <c r="H12" s="806"/>
      <c r="I12" s="733"/>
      <c r="J12" s="733" t="s">
        <v>640</v>
      </c>
      <c r="K12" s="733"/>
      <c r="L12" s="807" t="s">
        <v>641</v>
      </c>
      <c r="M12" s="807"/>
      <c r="N12" s="807"/>
      <c r="O12" s="807"/>
      <c r="P12" s="733"/>
      <c r="Q12" s="806" t="s">
        <v>642</v>
      </c>
      <c r="R12" s="806"/>
      <c r="S12" s="806"/>
      <c r="T12" s="733"/>
      <c r="U12" s="805" t="s">
        <v>643</v>
      </c>
      <c r="V12" s="805"/>
      <c r="W12" s="805"/>
      <c r="X12" s="805"/>
      <c r="Y12" s="805"/>
      <c r="Z12" s="396"/>
    </row>
    <row r="13" spans="1:28" s="5" customFormat="1" ht="10.5">
      <c r="A13" s="4"/>
      <c r="B13" s="20"/>
      <c r="C13" s="101"/>
      <c r="D13" s="717"/>
      <c r="E13" s="717"/>
      <c r="F13" s="21"/>
      <c r="G13" s="21"/>
      <c r="H13" s="21"/>
      <c r="I13" s="21"/>
      <c r="J13" s="279"/>
      <c r="K13" s="21"/>
      <c r="L13" s="21"/>
      <c r="M13" s="21"/>
      <c r="N13" s="21"/>
      <c r="O13" s="21"/>
      <c r="P13" s="21"/>
      <c r="Q13" s="21"/>
      <c r="R13" s="21"/>
      <c r="S13" s="21"/>
      <c r="T13" s="21"/>
      <c r="U13" s="21"/>
      <c r="V13" s="21"/>
      <c r="W13" s="21"/>
      <c r="X13" s="21"/>
      <c r="Y13" s="21"/>
      <c r="Z13" s="22"/>
    </row>
    <row r="14" spans="1:28" s="5" customFormat="1" ht="10.5">
      <c r="A14" s="4"/>
      <c r="B14" s="20"/>
      <c r="C14" s="101" t="s">
        <v>644</v>
      </c>
      <c r="D14" s="19"/>
      <c r="E14" s="19"/>
      <c r="F14" s="194"/>
      <c r="G14" s="101"/>
      <c r="H14" s="19"/>
      <c r="I14" s="194"/>
      <c r="J14" s="393"/>
      <c r="K14" s="194"/>
      <c r="L14" s="101"/>
      <c r="M14" s="19"/>
      <c r="N14" s="19"/>
      <c r="O14" s="19"/>
      <c r="P14" s="194"/>
      <c r="Q14" s="101"/>
      <c r="R14" s="19"/>
      <c r="S14" s="19"/>
      <c r="T14" s="194"/>
      <c r="U14" s="101"/>
      <c r="V14" s="19"/>
      <c r="W14" s="19"/>
      <c r="X14" s="19"/>
      <c r="Y14" s="194"/>
      <c r="Z14" s="22"/>
    </row>
    <row r="15" spans="1:28" s="202" customFormat="1" ht="164.25" customHeight="1">
      <c r="A15" s="394"/>
      <c r="B15" s="395"/>
      <c r="C15" s="778" t="s">
        <v>645</v>
      </c>
      <c r="D15" s="778"/>
      <c r="E15" s="778"/>
      <c r="F15" s="732"/>
      <c r="G15" s="808" t="s">
        <v>646</v>
      </c>
      <c r="H15" s="808"/>
      <c r="I15" s="732"/>
      <c r="J15" s="732" t="s">
        <v>640</v>
      </c>
      <c r="K15" s="732"/>
      <c r="L15" s="778" t="s">
        <v>647</v>
      </c>
      <c r="M15" s="778"/>
      <c r="N15" s="778"/>
      <c r="O15" s="778"/>
      <c r="P15" s="732"/>
      <c r="Q15" s="808" t="s">
        <v>648</v>
      </c>
      <c r="R15" s="808"/>
      <c r="S15" s="808"/>
      <c r="T15" s="732"/>
      <c r="U15" s="778" t="s">
        <v>649</v>
      </c>
      <c r="V15" s="778"/>
      <c r="W15" s="778"/>
      <c r="X15" s="778"/>
      <c r="Y15" s="778"/>
      <c r="Z15" s="396"/>
    </row>
    <row r="16" spans="1:28" s="202" customFormat="1" ht="165.75" customHeight="1">
      <c r="A16" s="394"/>
      <c r="B16" s="395"/>
      <c r="C16" s="809" t="s">
        <v>650</v>
      </c>
      <c r="D16" s="809"/>
      <c r="E16" s="809"/>
      <c r="F16" s="730"/>
      <c r="G16" s="810" t="s">
        <v>651</v>
      </c>
      <c r="H16" s="810"/>
      <c r="I16" s="730"/>
      <c r="J16" s="730" t="s">
        <v>640</v>
      </c>
      <c r="K16" s="730"/>
      <c r="L16" s="810" t="s">
        <v>652</v>
      </c>
      <c r="M16" s="810"/>
      <c r="N16" s="810"/>
      <c r="O16" s="810"/>
      <c r="P16" s="730"/>
      <c r="Q16" s="810" t="s">
        <v>648</v>
      </c>
      <c r="R16" s="810"/>
      <c r="S16" s="810"/>
      <c r="T16" s="730"/>
      <c r="U16" s="809" t="s">
        <v>653</v>
      </c>
      <c r="V16" s="809"/>
      <c r="W16" s="809"/>
      <c r="X16" s="809"/>
      <c r="Y16" s="809"/>
      <c r="Z16" s="396"/>
    </row>
    <row r="17" spans="1:26" s="202" customFormat="1" ht="131.25" customHeight="1">
      <c r="A17" s="394"/>
      <c r="B17" s="395"/>
      <c r="C17" s="764" t="s">
        <v>654</v>
      </c>
      <c r="D17" s="764"/>
      <c r="E17" s="764"/>
      <c r="F17" s="731"/>
      <c r="G17" s="811" t="s">
        <v>655</v>
      </c>
      <c r="H17" s="811"/>
      <c r="I17" s="731"/>
      <c r="J17" s="731" t="s">
        <v>640</v>
      </c>
      <c r="K17" s="731"/>
      <c r="L17" s="764" t="s">
        <v>656</v>
      </c>
      <c r="M17" s="764"/>
      <c r="N17" s="764"/>
      <c r="O17" s="764"/>
      <c r="P17" s="711"/>
      <c r="Q17" s="764" t="s">
        <v>657</v>
      </c>
      <c r="R17" s="764"/>
      <c r="S17" s="764"/>
      <c r="T17" s="711"/>
      <c r="U17" s="764" t="s">
        <v>658</v>
      </c>
      <c r="V17" s="764"/>
      <c r="W17" s="764"/>
      <c r="X17" s="764"/>
      <c r="Y17" s="764"/>
      <c r="Z17" s="396"/>
    </row>
    <row r="18" spans="1:26" s="202" customFormat="1" ht="90" customHeight="1">
      <c r="A18" s="394"/>
      <c r="B18" s="395"/>
      <c r="C18" s="809" t="s">
        <v>659</v>
      </c>
      <c r="D18" s="809"/>
      <c r="E18" s="809"/>
      <c r="F18" s="730"/>
      <c r="G18" s="810" t="s">
        <v>660</v>
      </c>
      <c r="H18" s="810"/>
      <c r="I18" s="730"/>
      <c r="J18" s="730" t="s">
        <v>640</v>
      </c>
      <c r="K18" s="730"/>
      <c r="L18" s="810" t="s">
        <v>661</v>
      </c>
      <c r="M18" s="810"/>
      <c r="N18" s="810"/>
      <c r="O18" s="810"/>
      <c r="P18" s="729"/>
      <c r="Q18" s="812" t="s">
        <v>662</v>
      </c>
      <c r="R18" s="812"/>
      <c r="S18" s="812"/>
      <c r="T18" s="729"/>
      <c r="U18" s="809" t="s">
        <v>663</v>
      </c>
      <c r="V18" s="809"/>
      <c r="W18" s="809"/>
      <c r="X18" s="809"/>
      <c r="Y18" s="809"/>
      <c r="Z18" s="396"/>
    </row>
    <row r="19" spans="1:26" s="202" customFormat="1" ht="121.5" customHeight="1">
      <c r="A19" s="394"/>
      <c r="B19" s="395"/>
      <c r="C19" s="764" t="s">
        <v>664</v>
      </c>
      <c r="D19" s="764"/>
      <c r="E19" s="764"/>
      <c r="F19" s="731"/>
      <c r="G19" s="811" t="s">
        <v>665</v>
      </c>
      <c r="H19" s="811"/>
      <c r="I19" s="731"/>
      <c r="J19" s="731" t="s">
        <v>640</v>
      </c>
      <c r="K19" s="731"/>
      <c r="L19" s="764" t="s">
        <v>666</v>
      </c>
      <c r="M19" s="764"/>
      <c r="N19" s="764"/>
      <c r="O19" s="764"/>
      <c r="P19" s="711"/>
      <c r="Q19" s="774" t="s">
        <v>667</v>
      </c>
      <c r="R19" s="774"/>
      <c r="S19" s="774"/>
      <c r="T19" s="711"/>
      <c r="U19" s="764" t="s">
        <v>668</v>
      </c>
      <c r="V19" s="764"/>
      <c r="W19" s="764"/>
      <c r="X19" s="764"/>
      <c r="Y19" s="764"/>
      <c r="Z19" s="396"/>
    </row>
    <row r="20" spans="1:26" s="202" customFormat="1" ht="120.75" customHeight="1">
      <c r="A20" s="394"/>
      <c r="B20" s="395"/>
      <c r="C20" s="809" t="s">
        <v>669</v>
      </c>
      <c r="D20" s="809"/>
      <c r="E20" s="809"/>
      <c r="F20" s="730"/>
      <c r="G20" s="810" t="s">
        <v>670</v>
      </c>
      <c r="H20" s="810"/>
      <c r="I20" s="730"/>
      <c r="J20" s="730" t="s">
        <v>640</v>
      </c>
      <c r="K20" s="730"/>
      <c r="L20" s="810" t="s">
        <v>671</v>
      </c>
      <c r="M20" s="810"/>
      <c r="N20" s="810"/>
      <c r="O20" s="810"/>
      <c r="P20" s="729"/>
      <c r="Q20" s="812" t="s">
        <v>672</v>
      </c>
      <c r="R20" s="812"/>
      <c r="S20" s="812"/>
      <c r="T20" s="729"/>
      <c r="U20" s="809" t="s">
        <v>673</v>
      </c>
      <c r="V20" s="809"/>
      <c r="W20" s="809"/>
      <c r="X20" s="809"/>
      <c r="Y20" s="809"/>
      <c r="Z20" s="396"/>
    </row>
    <row r="21" spans="1:26" s="202" customFormat="1" ht="71.25" customHeight="1">
      <c r="A21" s="394"/>
      <c r="B21" s="395"/>
      <c r="C21" s="764" t="s">
        <v>674</v>
      </c>
      <c r="D21" s="764"/>
      <c r="E21" s="764"/>
      <c r="F21" s="731"/>
      <c r="G21" s="811" t="s">
        <v>675</v>
      </c>
      <c r="H21" s="811"/>
      <c r="I21" s="731"/>
      <c r="J21" s="731" t="s">
        <v>640</v>
      </c>
      <c r="K21" s="731"/>
      <c r="L21" s="764" t="s">
        <v>676</v>
      </c>
      <c r="M21" s="764"/>
      <c r="N21" s="764"/>
      <c r="O21" s="764"/>
      <c r="P21" s="711"/>
      <c r="Q21" s="774" t="s">
        <v>677</v>
      </c>
      <c r="R21" s="774"/>
      <c r="S21" s="774"/>
      <c r="T21" s="711"/>
      <c r="U21" s="764" t="s">
        <v>678</v>
      </c>
      <c r="V21" s="764"/>
      <c r="W21" s="764"/>
      <c r="X21" s="764"/>
      <c r="Y21" s="764"/>
      <c r="Z21" s="396"/>
    </row>
    <row r="22" spans="1:26" s="202" customFormat="1" ht="105.95" customHeight="1">
      <c r="A22" s="394"/>
      <c r="B22" s="395"/>
      <c r="C22" s="809" t="s">
        <v>679</v>
      </c>
      <c r="D22" s="809"/>
      <c r="E22" s="809"/>
      <c r="F22" s="730"/>
      <c r="G22" s="810" t="s">
        <v>680</v>
      </c>
      <c r="H22" s="810"/>
      <c r="I22" s="730"/>
      <c r="J22" s="730" t="s">
        <v>640</v>
      </c>
      <c r="K22" s="730"/>
      <c r="L22" s="810" t="s">
        <v>681</v>
      </c>
      <c r="M22" s="810"/>
      <c r="N22" s="810"/>
      <c r="O22" s="810"/>
      <c r="P22" s="729"/>
      <c r="Q22" s="812" t="s">
        <v>682</v>
      </c>
      <c r="R22" s="812"/>
      <c r="S22" s="812"/>
      <c r="T22" s="729"/>
      <c r="U22" s="809" t="s">
        <v>683</v>
      </c>
      <c r="V22" s="809"/>
      <c r="W22" s="809"/>
      <c r="X22" s="809"/>
      <c r="Y22" s="809"/>
      <c r="Z22" s="396"/>
    </row>
    <row r="23" spans="1:26" s="202" customFormat="1" ht="64.5" customHeight="1">
      <c r="A23" s="394"/>
      <c r="B23" s="395"/>
      <c r="C23" s="764" t="s">
        <v>684</v>
      </c>
      <c r="D23" s="764"/>
      <c r="E23" s="764"/>
      <c r="F23" s="731"/>
      <c r="G23" s="811" t="s">
        <v>685</v>
      </c>
      <c r="H23" s="811"/>
      <c r="I23" s="731"/>
      <c r="J23" s="731" t="s">
        <v>686</v>
      </c>
      <c r="K23" s="731"/>
      <c r="L23" s="764" t="s">
        <v>687</v>
      </c>
      <c r="M23" s="764"/>
      <c r="N23" s="764"/>
      <c r="O23" s="764"/>
      <c r="P23" s="711"/>
      <c r="Q23" s="764" t="s">
        <v>687</v>
      </c>
      <c r="R23" s="764"/>
      <c r="S23" s="764"/>
      <c r="T23" s="711"/>
      <c r="U23" s="764" t="s">
        <v>688</v>
      </c>
      <c r="V23" s="764"/>
      <c r="W23" s="764"/>
      <c r="X23" s="764"/>
      <c r="Y23" s="764"/>
      <c r="Z23" s="396"/>
    </row>
    <row r="24" spans="1:26" s="202" customFormat="1" ht="37.5" customHeight="1">
      <c r="A24" s="394"/>
      <c r="B24" s="395"/>
      <c r="C24" s="809" t="s">
        <v>689</v>
      </c>
      <c r="D24" s="809"/>
      <c r="E24" s="809"/>
      <c r="F24" s="730"/>
      <c r="G24" s="810" t="s">
        <v>690</v>
      </c>
      <c r="H24" s="810"/>
      <c r="I24" s="730"/>
      <c r="J24" s="730" t="s">
        <v>686</v>
      </c>
      <c r="K24" s="730"/>
      <c r="L24" s="810" t="s">
        <v>687</v>
      </c>
      <c r="M24" s="810"/>
      <c r="N24" s="810"/>
      <c r="O24" s="810"/>
      <c r="P24" s="729"/>
      <c r="Q24" s="810" t="s">
        <v>687</v>
      </c>
      <c r="R24" s="810"/>
      <c r="S24" s="810"/>
      <c r="T24" s="729"/>
      <c r="U24" s="809" t="s">
        <v>691</v>
      </c>
      <c r="V24" s="809"/>
      <c r="W24" s="809"/>
      <c r="X24" s="809"/>
      <c r="Y24" s="809"/>
      <c r="Z24" s="396"/>
    </row>
    <row r="25" spans="1:26" s="202" customFormat="1" ht="249.6" customHeight="1">
      <c r="A25" s="394"/>
      <c r="B25" s="395"/>
      <c r="C25" s="764" t="s">
        <v>692</v>
      </c>
      <c r="D25" s="764"/>
      <c r="E25" s="764"/>
      <c r="F25" s="731"/>
      <c r="G25" s="811" t="s">
        <v>693</v>
      </c>
      <c r="H25" s="811"/>
      <c r="I25" s="731"/>
      <c r="J25" s="731" t="s">
        <v>640</v>
      </c>
      <c r="K25" s="731"/>
      <c r="L25" s="764" t="s">
        <v>694</v>
      </c>
      <c r="M25" s="764"/>
      <c r="N25" s="764"/>
      <c r="O25" s="764"/>
      <c r="P25" s="711"/>
      <c r="Q25" s="764" t="s">
        <v>695</v>
      </c>
      <c r="R25" s="764"/>
      <c r="S25" s="764"/>
      <c r="T25" s="711"/>
      <c r="U25" s="774" t="s">
        <v>696</v>
      </c>
      <c r="V25" s="774"/>
      <c r="W25" s="774"/>
      <c r="X25" s="774"/>
      <c r="Y25" s="774"/>
      <c r="Z25" s="396"/>
    </row>
    <row r="26" spans="1:26" s="202" customFormat="1" ht="51.95" customHeight="1">
      <c r="A26" s="394"/>
      <c r="B26" s="395"/>
      <c r="C26" s="809" t="s">
        <v>697</v>
      </c>
      <c r="D26" s="809"/>
      <c r="E26" s="809"/>
      <c r="F26" s="730"/>
      <c r="G26" s="810" t="s">
        <v>698</v>
      </c>
      <c r="H26" s="810"/>
      <c r="I26" s="730"/>
      <c r="J26" s="730" t="s">
        <v>686</v>
      </c>
      <c r="K26" s="730"/>
      <c r="L26" s="810" t="s">
        <v>687</v>
      </c>
      <c r="M26" s="810"/>
      <c r="N26" s="810"/>
      <c r="O26" s="810"/>
      <c r="P26" s="729"/>
      <c r="Q26" s="810" t="s">
        <v>687</v>
      </c>
      <c r="R26" s="810"/>
      <c r="S26" s="810"/>
      <c r="T26" s="729"/>
      <c r="U26" s="809" t="s">
        <v>699</v>
      </c>
      <c r="V26" s="809"/>
      <c r="W26" s="809"/>
      <c r="X26" s="809"/>
      <c r="Y26" s="809"/>
      <c r="Z26" s="396"/>
    </row>
    <row r="27" spans="1:26" s="202" customFormat="1" ht="212.45" customHeight="1">
      <c r="A27" s="394"/>
      <c r="B27" s="395"/>
      <c r="C27" s="764" t="s">
        <v>700</v>
      </c>
      <c r="D27" s="764"/>
      <c r="E27" s="764"/>
      <c r="F27" s="731"/>
      <c r="G27" s="811" t="s">
        <v>701</v>
      </c>
      <c r="H27" s="811"/>
      <c r="I27" s="731"/>
      <c r="J27" s="731" t="s">
        <v>640</v>
      </c>
      <c r="K27" s="731"/>
      <c r="L27" s="774" t="s">
        <v>702</v>
      </c>
      <c r="M27" s="774"/>
      <c r="N27" s="774"/>
      <c r="O27" s="774"/>
      <c r="P27" s="711"/>
      <c r="Q27" s="764" t="s">
        <v>703</v>
      </c>
      <c r="R27" s="764"/>
      <c r="S27" s="764"/>
      <c r="T27" s="711"/>
      <c r="U27" s="764" t="s">
        <v>704</v>
      </c>
      <c r="V27" s="764"/>
      <c r="W27" s="764"/>
      <c r="X27" s="764"/>
      <c r="Y27" s="764"/>
      <c r="Z27" s="396"/>
    </row>
    <row r="28" spans="1:26" s="202" customFormat="1" ht="47.1" customHeight="1">
      <c r="A28" s="394"/>
      <c r="B28" s="395"/>
      <c r="C28" s="809" t="s">
        <v>705</v>
      </c>
      <c r="D28" s="809"/>
      <c r="E28" s="809"/>
      <c r="F28" s="730"/>
      <c r="G28" s="810" t="s">
        <v>706</v>
      </c>
      <c r="H28" s="810"/>
      <c r="I28" s="730"/>
      <c r="J28" s="730" t="s">
        <v>686</v>
      </c>
      <c r="K28" s="730"/>
      <c r="L28" s="810" t="s">
        <v>687</v>
      </c>
      <c r="M28" s="810"/>
      <c r="N28" s="810"/>
      <c r="O28" s="810"/>
      <c r="P28" s="729"/>
      <c r="Q28" s="810" t="s">
        <v>687</v>
      </c>
      <c r="R28" s="810"/>
      <c r="S28" s="810"/>
      <c r="T28" s="729"/>
      <c r="U28" s="809" t="s">
        <v>707</v>
      </c>
      <c r="V28" s="809"/>
      <c r="W28" s="809"/>
      <c r="X28" s="809"/>
      <c r="Y28" s="809"/>
      <c r="Z28" s="396"/>
    </row>
    <row r="29" spans="1:26" s="5" customFormat="1" ht="199.5" customHeight="1">
      <c r="A29" s="4"/>
      <c r="B29" s="20"/>
      <c r="C29" s="813" t="s">
        <v>708</v>
      </c>
      <c r="D29" s="813"/>
      <c r="E29" s="813"/>
      <c r="F29" s="242"/>
      <c r="G29" s="814" t="s">
        <v>709</v>
      </c>
      <c r="H29" s="814"/>
      <c r="I29" s="242"/>
      <c r="J29" s="728" t="s">
        <v>640</v>
      </c>
      <c r="K29" s="242"/>
      <c r="L29" s="765" t="s">
        <v>710</v>
      </c>
      <c r="M29" s="765"/>
      <c r="N29" s="765"/>
      <c r="O29" s="765"/>
      <c r="P29" s="242"/>
      <c r="Q29" s="814" t="s">
        <v>711</v>
      </c>
      <c r="R29" s="814"/>
      <c r="S29" s="814"/>
      <c r="T29" s="242"/>
      <c r="U29" s="814" t="s">
        <v>712</v>
      </c>
      <c r="V29" s="814"/>
      <c r="W29" s="814"/>
      <c r="X29" s="814"/>
      <c r="Y29" s="814"/>
      <c r="Z29" s="22"/>
    </row>
    <row r="30" spans="1:26" s="5" customFormat="1" ht="9.9499999999999993">
      <c r="A30" s="4"/>
      <c r="B30" s="20"/>
      <c r="C30" s="200"/>
      <c r="D30" s="715"/>
      <c r="E30" s="715"/>
      <c r="F30" s="198"/>
      <c r="G30" s="198"/>
      <c r="H30" s="198"/>
      <c r="I30" s="198"/>
      <c r="J30" s="397"/>
      <c r="K30" s="198"/>
      <c r="L30" s="198"/>
      <c r="M30" s="198"/>
      <c r="N30" s="198"/>
      <c r="O30" s="198"/>
      <c r="P30" s="21"/>
      <c r="Q30" s="198"/>
      <c r="R30" s="198"/>
      <c r="S30" s="198"/>
      <c r="T30" s="21"/>
      <c r="U30" s="198"/>
      <c r="V30" s="198"/>
      <c r="W30" s="198"/>
      <c r="X30" s="198"/>
      <c r="Y30" s="21"/>
      <c r="Z30" s="22"/>
    </row>
    <row r="31" spans="1:26" s="5" customFormat="1" ht="9.9499999999999993">
      <c r="A31" s="4"/>
      <c r="B31" s="20"/>
      <c r="C31" s="19"/>
      <c r="D31" s="19"/>
      <c r="E31" s="19"/>
      <c r="F31" s="19"/>
      <c r="G31" s="19"/>
      <c r="H31" s="19"/>
      <c r="I31" s="19"/>
      <c r="J31" s="398"/>
      <c r="K31" s="19"/>
      <c r="L31" s="19"/>
      <c r="M31" s="19"/>
      <c r="N31" s="19"/>
      <c r="O31" s="19"/>
      <c r="P31" s="19"/>
      <c r="Q31" s="19"/>
      <c r="R31" s="19"/>
      <c r="S31" s="19"/>
      <c r="T31" s="19"/>
      <c r="U31" s="19"/>
      <c r="V31" s="19"/>
      <c r="W31" s="19"/>
      <c r="X31" s="19"/>
      <c r="Y31" s="19"/>
      <c r="Z31" s="22"/>
    </row>
    <row r="32" spans="1:26" s="5" customFormat="1" ht="9.9499999999999993">
      <c r="A32" s="4"/>
      <c r="B32" s="20"/>
      <c r="C32" s="19"/>
      <c r="D32" s="19"/>
      <c r="E32" s="19"/>
      <c r="F32" s="19"/>
      <c r="G32" s="19"/>
      <c r="H32" s="19"/>
      <c r="I32" s="19"/>
      <c r="J32" s="398"/>
      <c r="K32" s="19"/>
      <c r="L32" s="19"/>
      <c r="M32" s="19"/>
      <c r="N32" s="19"/>
      <c r="O32" s="19"/>
      <c r="P32" s="19"/>
      <c r="Q32" s="19"/>
      <c r="R32" s="19"/>
      <c r="S32" s="19"/>
      <c r="T32" s="19"/>
      <c r="U32" s="19"/>
      <c r="V32" s="19"/>
      <c r="W32" s="19"/>
      <c r="X32" s="19"/>
      <c r="Y32" s="19"/>
      <c r="Z32" s="22"/>
    </row>
    <row r="33" spans="1:26" ht="9.9499999999999993">
      <c r="B33" s="13"/>
      <c r="Z33" s="14"/>
    </row>
    <row r="34" spans="1:26" s="5" customFormat="1" ht="9.9499999999999993">
      <c r="A34" s="4"/>
      <c r="B34" s="20"/>
      <c r="C34" s="19"/>
      <c r="D34" s="19"/>
      <c r="E34" s="19"/>
      <c r="F34" s="19"/>
      <c r="G34" s="19"/>
      <c r="H34" s="19"/>
      <c r="I34" s="19"/>
      <c r="J34" s="398"/>
      <c r="K34" s="19"/>
      <c r="L34" s="19"/>
      <c r="M34" s="19"/>
      <c r="N34" s="19"/>
      <c r="O34" s="19"/>
      <c r="P34" s="19"/>
      <c r="Q34" s="19"/>
      <c r="R34" s="19"/>
      <c r="S34" s="19"/>
      <c r="T34" s="19"/>
      <c r="U34" s="19"/>
      <c r="V34" s="19"/>
      <c r="W34" s="19"/>
      <c r="X34" s="19"/>
      <c r="Y34" s="19"/>
      <c r="Z34" s="22"/>
    </row>
    <row r="35" spans="1:26" ht="9.9499999999999993">
      <c r="B35" s="13"/>
      <c r="Z35" s="14"/>
    </row>
    <row r="36" spans="1:26" ht="9.9499999999999993">
      <c r="B36" s="13"/>
      <c r="Z36" s="14"/>
    </row>
    <row r="37" spans="1:26" ht="9.9499999999999993">
      <c r="B37" s="13"/>
      <c r="Z37" s="14"/>
    </row>
    <row r="38" spans="1:26" ht="9.9499999999999993">
      <c r="B38" s="13"/>
      <c r="Z38" s="14"/>
    </row>
    <row r="39" spans="1:26" ht="9.9499999999999993">
      <c r="B39" s="13"/>
      <c r="Z39" s="14"/>
    </row>
    <row r="40" spans="1:26" ht="9.9499999999999993">
      <c r="B40" s="13"/>
      <c r="Z40" s="14"/>
    </row>
    <row r="41" spans="1:26" ht="9.9499999999999993">
      <c r="B41" s="13"/>
      <c r="Z41" s="14"/>
    </row>
    <row r="42" spans="1:26" ht="9.9499999999999993">
      <c r="B42" s="23"/>
      <c r="C42" s="24"/>
      <c r="D42" s="24"/>
      <c r="E42" s="24"/>
      <c r="F42" s="24"/>
      <c r="G42" s="24"/>
      <c r="H42" s="24"/>
      <c r="I42" s="24"/>
      <c r="J42" s="399"/>
      <c r="K42" s="24"/>
      <c r="L42" s="24"/>
      <c r="M42" s="24"/>
      <c r="N42" s="24"/>
      <c r="O42" s="24"/>
      <c r="P42" s="24"/>
      <c r="Q42" s="24"/>
      <c r="R42" s="24"/>
      <c r="S42" s="24"/>
      <c r="T42" s="24"/>
      <c r="U42" s="24"/>
      <c r="V42" s="24"/>
      <c r="W42" s="24"/>
      <c r="X42" s="24"/>
      <c r="Y42" s="24"/>
      <c r="Z42" s="26"/>
    </row>
    <row r="43" spans="1:26" ht="9.9499999999999993"/>
  </sheetData>
  <mergeCells count="80">
    <mergeCell ref="C29:E29"/>
    <mergeCell ref="G29:H29"/>
    <mergeCell ref="L29:O29"/>
    <mergeCell ref="Q29:S29"/>
    <mergeCell ref="U29:Y29"/>
    <mergeCell ref="C28:E28"/>
    <mergeCell ref="G28:H28"/>
    <mergeCell ref="L28:O28"/>
    <mergeCell ref="Q28:S28"/>
    <mergeCell ref="U28:Y28"/>
    <mergeCell ref="C27:E27"/>
    <mergeCell ref="G27:H27"/>
    <mergeCell ref="L27:O27"/>
    <mergeCell ref="Q27:S27"/>
    <mergeCell ref="U27:Y27"/>
    <mergeCell ref="C26:E26"/>
    <mergeCell ref="G26:H26"/>
    <mergeCell ref="L26:O26"/>
    <mergeCell ref="Q26:S26"/>
    <mergeCell ref="U26:Y26"/>
    <mergeCell ref="C25:E25"/>
    <mergeCell ref="G25:H25"/>
    <mergeCell ref="L25:O25"/>
    <mergeCell ref="Q25:S25"/>
    <mergeCell ref="U25:Y25"/>
    <mergeCell ref="C24:E24"/>
    <mergeCell ref="G24:H24"/>
    <mergeCell ref="L24:O24"/>
    <mergeCell ref="Q24:S24"/>
    <mergeCell ref="U24:Y24"/>
    <mergeCell ref="C23:E23"/>
    <mergeCell ref="G23:H23"/>
    <mergeCell ref="L23:O23"/>
    <mergeCell ref="Q23:S23"/>
    <mergeCell ref="U23:Y23"/>
    <mergeCell ref="C22:E22"/>
    <mergeCell ref="G22:H22"/>
    <mergeCell ref="L22:O22"/>
    <mergeCell ref="Q22:S22"/>
    <mergeCell ref="U22:Y22"/>
    <mergeCell ref="C21:E21"/>
    <mergeCell ref="G21:H21"/>
    <mergeCell ref="L21:O21"/>
    <mergeCell ref="Q21:S21"/>
    <mergeCell ref="U21:Y21"/>
    <mergeCell ref="C20:E20"/>
    <mergeCell ref="G20:H20"/>
    <mergeCell ref="L20:O20"/>
    <mergeCell ref="Q20:S20"/>
    <mergeCell ref="U20:Y20"/>
    <mergeCell ref="C19:E19"/>
    <mergeCell ref="G19:H19"/>
    <mergeCell ref="L19:O19"/>
    <mergeCell ref="Q19:S19"/>
    <mergeCell ref="U19:Y19"/>
    <mergeCell ref="C18:E18"/>
    <mergeCell ref="G18:H18"/>
    <mergeCell ref="L18:O18"/>
    <mergeCell ref="Q18:S18"/>
    <mergeCell ref="U18:Y18"/>
    <mergeCell ref="C17:E17"/>
    <mergeCell ref="G17:H17"/>
    <mergeCell ref="L17:O17"/>
    <mergeCell ref="Q17:S17"/>
    <mergeCell ref="U17:Y17"/>
    <mergeCell ref="C16:E16"/>
    <mergeCell ref="G16:H16"/>
    <mergeCell ref="L16:O16"/>
    <mergeCell ref="Q16:S16"/>
    <mergeCell ref="U16:Y16"/>
    <mergeCell ref="C15:E15"/>
    <mergeCell ref="G15:H15"/>
    <mergeCell ref="L15:O15"/>
    <mergeCell ref="Q15:S15"/>
    <mergeCell ref="U15:Y15"/>
    <mergeCell ref="C12:E12"/>
    <mergeCell ref="G12:H12"/>
    <mergeCell ref="L12:O12"/>
    <mergeCell ref="Q12:S12"/>
    <mergeCell ref="U12:Y12"/>
  </mergeCells>
  <pageMargins left="0.25" right="0.25" top="0.75" bottom="0.75" header="0.3" footer="0.3"/>
  <pageSetup paperSize="9" scale="74"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EEF4BBD9EFE374FBE000D2498061EE1" ma:contentTypeVersion="13" ma:contentTypeDescription="Create a new document." ma:contentTypeScope="" ma:versionID="276238bcc00e6258f66607c1431be4c3">
  <xsd:schema xmlns:xsd="http://www.w3.org/2001/XMLSchema" xmlns:xs="http://www.w3.org/2001/XMLSchema" xmlns:p="http://schemas.microsoft.com/office/2006/metadata/properties" xmlns:ns2="a190ce41-01f8-4e6f-88a3-c851cd02e5e6" xmlns:ns3="5816c23a-249a-47e0-877d-e583fb7174c4" targetNamespace="http://schemas.microsoft.com/office/2006/metadata/properties" ma:root="true" ma:fieldsID="c9247facd327b6c111c9c31137753176" ns2:_="" ns3:_="">
    <xsd:import namespace="a190ce41-01f8-4e6f-88a3-c851cd02e5e6"/>
    <xsd:import namespace="5816c23a-249a-47e0-877d-e583fb7174c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90ce41-01f8-4e6f-88a3-c851cd02e5e6"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5ab095bf-3731-4f37-8f36-ea24696c1f8d}" ma:internalName="TaxCatchAll" ma:showField="CatchAllData" ma:web="a190ce41-01f8-4e6f-88a3-c851cd02e5e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816c23a-249a-47e0-877d-e583fb7174c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f517d46-b045-461c-b584-12449115f4f8"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a190ce41-01f8-4e6f-88a3-c851cd02e5e6">
      <UserInfo>
        <DisplayName>Julian Bond</DisplayName>
        <AccountId>166</AccountId>
        <AccountType/>
      </UserInfo>
      <UserInfo>
        <DisplayName>Rebecca Quade</DisplayName>
        <AccountId>165</AccountId>
        <AccountType/>
      </UserInfo>
    </SharedWithUsers>
    <TaxCatchAll xmlns="a190ce41-01f8-4e6f-88a3-c851cd02e5e6" xsi:nil="true"/>
    <lcf76f155ced4ddcb4097134ff3c332f xmlns="5816c23a-249a-47e0-877d-e583fb7174c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4F62F4D-E798-4472-BB18-C5308984D5E0}"/>
</file>

<file path=customXml/itemProps2.xml><?xml version="1.0" encoding="utf-8"?>
<ds:datastoreItem xmlns:ds="http://schemas.openxmlformats.org/officeDocument/2006/customXml" ds:itemID="{C060CA0C-C7B8-4ADC-8ED9-39102DEE7984}"/>
</file>

<file path=customXml/itemProps3.xml><?xml version="1.0" encoding="utf-8"?>
<ds:datastoreItem xmlns:ds="http://schemas.openxmlformats.org/officeDocument/2006/customXml" ds:itemID="{186B6079-21FA-4536-B6B2-1F23F0AE90D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Lloyd Johnstone</dc:creator>
  <cp:keywords/>
  <dc:description/>
  <cp:lastModifiedBy>Julian Loh</cp:lastModifiedBy>
  <cp:revision/>
  <dcterms:created xsi:type="dcterms:W3CDTF">2020-04-23T05:35:46Z</dcterms:created>
  <dcterms:modified xsi:type="dcterms:W3CDTF">2024-01-22T02:03:35Z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0x01010060FC021FF780624A91017D9853A83F94</vt:lpwstr>
  </property>
  <property fmtid="{D5CDD505-2E9C-101B-9397-08002B2CF9AE}" pid="3" name="MediaServiceImageTags">
    <vt:lpwstr/>
  </property>
</Properties>
</file>